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my.maerskgroup.com/personal/narendra_rawal_apmterminals_com/Documents/Documents/2023/Projects/PR 1383475_Padar Scool/RFQ/"/>
    </mc:Choice>
  </mc:AlternateContent>
  <xr:revisionPtr revIDLastSave="1" documentId="8_{83A2F0F6-D058-47A3-9B1A-D0E2527F1EB1}" xr6:coauthVersionLast="47" xr6:coauthVersionMax="47" xr10:uidLastSave="{3A7195B8-FD79-415C-9AEB-E87F7A6DFE95}"/>
  <bookViews>
    <workbookView xWindow="-110" yWindow="-110" windowWidth="19420" windowHeight="10420" xr2:uid="{7AF41A72-A4EB-47FF-B22D-301EDF7CBA7E}"/>
  </bookViews>
  <sheets>
    <sheet name="BOQ" sheetId="2" r:id="rId1"/>
    <sheet name="M"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2" l="1"/>
  <c r="F26" i="2"/>
  <c r="F25" i="2"/>
  <c r="F24" i="2"/>
  <c r="F23" i="2"/>
  <c r="F22" i="2"/>
  <c r="F21" i="2"/>
  <c r="F20" i="2"/>
  <c r="F19" i="2"/>
  <c r="F18" i="2"/>
  <c r="F17" i="2"/>
  <c r="F16" i="2"/>
  <c r="F15" i="2"/>
  <c r="F14" i="2"/>
  <c r="F13" i="2"/>
  <c r="F12" i="2"/>
  <c r="F11" i="2"/>
  <c r="F10" i="2"/>
  <c r="F9" i="2"/>
  <c r="F8" i="2"/>
  <c r="F7" i="2"/>
  <c r="F6" i="2"/>
  <c r="F5" i="2"/>
  <c r="D21" i="2"/>
  <c r="D20" i="2"/>
  <c r="D18" i="2"/>
  <c r="D16" i="2"/>
  <c r="D15" i="2"/>
  <c r="D12" i="2"/>
  <c r="D11" i="2"/>
  <c r="D10" i="2"/>
  <c r="D9" i="2"/>
  <c r="D8" i="2"/>
  <c r="D7" i="2"/>
  <c r="D6" i="2"/>
  <c r="D5" i="2"/>
  <c r="H95" i="1"/>
  <c r="H96" i="1" s="1"/>
  <c r="D22" i="2" s="1"/>
  <c r="H93" i="1"/>
  <c r="H90" i="1"/>
  <c r="H87" i="1"/>
  <c r="H84" i="1"/>
  <c r="H80" i="1"/>
  <c r="H79" i="1"/>
  <c r="H81" i="1" s="1"/>
  <c r="D17" i="2" s="1"/>
  <c r="H76" i="1"/>
  <c r="H75" i="1"/>
  <c r="H74" i="1"/>
  <c r="H73" i="1"/>
  <c r="H72" i="1"/>
  <c r="H77" i="1" s="1"/>
  <c r="H69" i="1"/>
  <c r="H68" i="1"/>
  <c r="H67" i="1"/>
  <c r="H70" i="1" s="1"/>
  <c r="H65" i="1"/>
  <c r="H63" i="1"/>
  <c r="H59" i="1"/>
  <c r="H60" i="1" s="1"/>
  <c r="H58" i="1"/>
  <c r="H56" i="1"/>
  <c r="H55" i="1"/>
  <c r="H52" i="1"/>
  <c r="H51" i="1"/>
  <c r="H50" i="1"/>
  <c r="H49" i="1"/>
  <c r="H53" i="1" s="1"/>
  <c r="H48" i="1"/>
  <c r="H47" i="1"/>
  <c r="H44" i="1"/>
  <c r="H43" i="1"/>
  <c r="H42" i="1"/>
  <c r="H41" i="1"/>
  <c r="G41" i="1"/>
  <c r="G40" i="1"/>
  <c r="H40" i="1" s="1"/>
  <c r="H39" i="1"/>
  <c r="G39" i="1"/>
  <c r="G38" i="1"/>
  <c r="H38" i="1" s="1"/>
  <c r="H35" i="1"/>
  <c r="H34" i="1"/>
  <c r="H33" i="1"/>
  <c r="H32" i="1"/>
  <c r="H36" i="1" s="1"/>
  <c r="H31" i="1"/>
  <c r="H30" i="1"/>
  <c r="H29" i="1"/>
  <c r="H26" i="1"/>
  <c r="H25" i="1"/>
  <c r="H24" i="1"/>
  <c r="H23" i="1"/>
  <c r="H27" i="1" s="1"/>
  <c r="H22" i="1"/>
  <c r="H21" i="1"/>
  <c r="H20" i="1"/>
  <c r="H17" i="1"/>
  <c r="H16" i="1"/>
  <c r="H15" i="1"/>
  <c r="H14" i="1"/>
  <c r="H18" i="1" s="1"/>
  <c r="H13" i="1"/>
  <c r="H12" i="1"/>
  <c r="H9" i="1"/>
  <c r="H8" i="1"/>
  <c r="H7" i="1"/>
  <c r="H6" i="1"/>
  <c r="H5" i="1"/>
  <c r="H4" i="1"/>
  <c r="H10" i="1" s="1"/>
  <c r="H45" i="1" l="1"/>
  <c r="A7" i="2"/>
  <c r="A8" i="2" s="1"/>
  <c r="A9" i="2" s="1"/>
  <c r="A10" i="2" s="1"/>
  <c r="A11" i="2" s="1"/>
  <c r="A12" i="2" s="1"/>
  <c r="A13" i="2" s="1"/>
  <c r="A14" i="2" s="1"/>
  <c r="A15" i="2" s="1"/>
  <c r="A16" i="2" s="1"/>
  <c r="A17" i="2" s="1"/>
  <c r="A18" i="2" s="1"/>
  <c r="A19" i="2" s="1"/>
  <c r="A20" i="2" s="1"/>
  <c r="A21" i="2" s="1"/>
  <c r="A22" i="2" s="1"/>
  <c r="A6" i="2"/>
  <c r="F28" i="2" l="1"/>
</calcChain>
</file>

<file path=xl/sharedStrings.xml><?xml version="1.0" encoding="utf-8"?>
<sst xmlns="http://schemas.openxmlformats.org/spreadsheetml/2006/main" count="159" uniqueCount="98">
  <si>
    <t>Sr.no</t>
  </si>
  <si>
    <t>Description</t>
  </si>
  <si>
    <t>Unit</t>
  </si>
  <si>
    <t>Nos</t>
  </si>
  <si>
    <t>Length</t>
  </si>
  <si>
    <t>Width</t>
  </si>
  <si>
    <t>Height</t>
  </si>
  <si>
    <t>Qty</t>
  </si>
  <si>
    <t>Excavation</t>
  </si>
  <si>
    <t>Cub.m</t>
  </si>
  <si>
    <t>Plinth Wall for school shed</t>
  </si>
  <si>
    <t>Toilet block</t>
  </si>
  <si>
    <t xml:space="preserve">                                                                                                                                                                                                                                                                                                                                                                                                                                                                                                                                                                                                                                                                                                                                                                                                                                                                                                                                                                                                                                                                                                                                                                                                                                                                                                                                                                                                                                                                                                                                                                                                                                                                                                       </t>
  </si>
  <si>
    <t>Total Qty=</t>
  </si>
  <si>
    <t>PCC</t>
  </si>
  <si>
    <t>RCC M-20</t>
  </si>
  <si>
    <t>Brick Wall</t>
  </si>
  <si>
    <t>Pre cast cover for toilet block</t>
  </si>
  <si>
    <t>Pre cast cover for Septik Tank</t>
  </si>
  <si>
    <t>Room wall</t>
  </si>
  <si>
    <t>Short wall in open area</t>
  </si>
  <si>
    <t>Toilet Block</t>
  </si>
  <si>
    <t>Septik Tank</t>
  </si>
  <si>
    <t>Septic tank</t>
  </si>
  <si>
    <t>Plaster</t>
  </si>
  <si>
    <t>Granite</t>
  </si>
  <si>
    <t>Window</t>
  </si>
  <si>
    <t>Sq.m</t>
  </si>
  <si>
    <t>Room Door</t>
  </si>
  <si>
    <t>Toilet door</t>
  </si>
  <si>
    <t>Flush Door</t>
  </si>
  <si>
    <t>Aluminum Door</t>
  </si>
  <si>
    <t>Toilet Door</t>
  </si>
  <si>
    <t>Orrisa pan</t>
  </si>
  <si>
    <t>Toilet</t>
  </si>
  <si>
    <t>Pcs</t>
  </si>
  <si>
    <t>Urinal</t>
  </si>
  <si>
    <t>Floor Tile</t>
  </si>
  <si>
    <t>Room And Lobby</t>
  </si>
  <si>
    <t>Toilet Floor</t>
  </si>
  <si>
    <t>Wall</t>
  </si>
  <si>
    <t>Rubble Solling</t>
  </si>
  <si>
    <t>Existing shed wall</t>
  </si>
  <si>
    <t>GSB Filling</t>
  </si>
  <si>
    <t>Room Plinth</t>
  </si>
  <si>
    <t xml:space="preserve">Toilet block </t>
  </si>
  <si>
    <t>PVC Pipe</t>
  </si>
  <si>
    <t xml:space="preserve">4" Pipe </t>
  </si>
  <si>
    <t>Rmt</t>
  </si>
  <si>
    <t>Sintex Tank</t>
  </si>
  <si>
    <t>500 Ltr tank</t>
  </si>
  <si>
    <t>PSc</t>
  </si>
  <si>
    <t>Floor</t>
  </si>
  <si>
    <t>Reinforcement Steel</t>
  </si>
  <si>
    <t>Plinth</t>
  </si>
  <si>
    <t>MT</t>
  </si>
  <si>
    <t>RCC Pole</t>
  </si>
  <si>
    <t>Fencing Pole</t>
  </si>
  <si>
    <t>Chain link fencing</t>
  </si>
  <si>
    <t>Fence</t>
  </si>
  <si>
    <t>Fencing pole foundation</t>
  </si>
  <si>
    <t>BOQ</t>
  </si>
  <si>
    <t>Sr. No.</t>
  </si>
  <si>
    <t>DESCRIPTION</t>
  </si>
  <si>
    <t>UNIT</t>
  </si>
  <si>
    <t>QUANTITY</t>
  </si>
  <si>
    <t xml:space="preserve"> RATE</t>
  </si>
  <si>
    <t>AMOUNT</t>
  </si>
  <si>
    <t>Excavation in all kinds of Soil &amp; Rock for all works including setting out survey, construction of shoring and bracing, removal of lumps and other deleterious matter for all leads and lifts, dressing of sides and bottom and backfilling with approved material including manpower, equipments, tools &amp; tackles, safety PPEs. etc complete and as directed by the Engineer In Charge.</t>
  </si>
  <si>
    <t>Cum</t>
  </si>
  <si>
    <t>RCC M-20 Concrete : Providing, supplying and laying mechanically mixed M-20 grade concrete in foundations, footings, pedestals, plinth beams, ramps etc laid, consolidated and cured including formwork, steel tubular scaffolding, shuttering, all heights complete, but excluding steel reinforcement all as directed and complete. Cement Ultratech, Ambuja and Siddhi. Minimum cement content 300 Kg/Cum. - For Yellow Sand</t>
  </si>
  <si>
    <t>Brick Masonry 230mm thick : Providing &amp; constructing first first class brick work 230 mm thick and above with bricks of class designation in cement mortar 1:5 (1 cement : 5 sand) at all heights and depths for superstructure, retaining walls, partitions, steps, drains, manholes, trenches etc. Including raking out joints, staging, scaffolding and curing etc complete as specified and directed by EIC. Sand used shall be free from silt, debris, grassroots and shall be screened. - For Yellow Sand</t>
  </si>
  <si>
    <t>Sqm</t>
  </si>
  <si>
    <t>PCC M-10 Concrete (1:4:8) : Providing and placing in position PCC M10 Concrete 1:4:8 (1 cement : 4 Sand : 8 Coarse Aggregate) including providing &amp; fixing of necessary formwork, compaction, finishing, curing, Safety PPEs, steel Scaffolding etc. complete all as shown in drawing or as directed by engineer in charge. Min. Cement Content 200kg/cum. Approved Cement Ultratech, Binani and Ambuja - For Yellow Sand</t>
  </si>
  <si>
    <t>Internal waterproof Smooth plaster (12mm) : Providing and applying 12 mm thick smooth plaster to internal surfaces of brick walls, soffits of slabs, concrete member connected with brick wall etc. at all levels in cement mortar 1:4 including surface preparation, staging, scaffolding, finishing it with neat cement slurry, curing etc complete as specified and directed. - For Yellow Sand</t>
  </si>
  <si>
    <t>Granite flooring (20mm) : Supplying and fixing minimum machine cut polished Granite Stone in floor, passage, lobby etc. Granite Stone shall be laid over 20 mm thick cement mortar bed of CM 1:4 close jointed and pointed with white cement slurry mixed with matching pigment to match shade of the stone, finished to required slope and level, curing, rubbing, polishing, necessary wastages etc. complete to patterns and requirement as directed by Engineer. - For Yellow Sand</t>
  </si>
  <si>
    <t>Wooden Flush Doors:Providing and fixing wooden solid core flush door in single leaf 35mm thick commercial plywood of seasoned wood without ventilator. Door frame to be made of 75mm x 100mm teak wood with SS iron hold fasts. Door to be fitted with SS-316 fitting-hinges, handles,stoppers , tower bolts etc. complted. Frame and door to be painted in three coats of synethic enamel paint over a coat of wood primer including scrapping,surface preparation etc. complete as instructed by Engineer-in charge.</t>
  </si>
  <si>
    <t>Orissa Pan (Indian Style) : Supplying &amp; fixing of porcelain IWC white in colour from ‘CERA' (Indian Pan size 580mm Cat No 2081) or equivelent with P/S trap with vent horn with PVC Cistern (Corona 2604) high level or equivalent as approved ma king necessary connection to GI / PVC inlet / flush pipe, flush tank, all fixture &amp; fasterning including necessary floor and wall hooks, sealing the joints with white cement etc complete.</t>
  </si>
  <si>
    <t>No.</t>
  </si>
  <si>
    <t>Urinal : Supply &amp; fixing of porcelain Flat back Urinals Large white in colour having size 590 mm x 375 mm x 390 mm from CERA / equivalent make with C.P. dome shaped grating C.P. waste coupling,CP spreader, CP `P' trap including making connection to CI trap etc. complete.</t>
  </si>
  <si>
    <t>Supplying and fixing of Room Floor Tiles (any dimension of tiles) : laying &amp; fixing of Double charged Glazed Vetrified Tiles, laid over 25 mm average thickness cement sand mortar bed of CM 1:4, close jointed, spacer using 3mm or 5mm, pointed with white cement slurry mixed with matching pigments to match shade of the tile, finished to required slope and level, curing, rubbing, cleaning, necessary wastages etc. complete to patterns and requirement as directed by Engineer. (Tiles free issue by GPPL &amp; collect from GPPL Store) - For Yellow Sand</t>
  </si>
  <si>
    <t>Rubble Soling 230mm thick : Providing and laying 230mm thick Rubble soling in foundation and plinth area including gap filling with sand/dust, watering in line and level, tools &amp; tackles, all men &amp; machinery as directed by Engineer In charge</t>
  </si>
  <si>
    <t>Granular Sub-Base (GSB) material : Providing and construction of Granular Sub-Base (GSB) material including manpower, equipment, transportation, watering, compaction etc complete as per technical specifications MORTH clause 401, using close graded materials confirming to grading -1 of table 200-1.</t>
  </si>
  <si>
    <t>Supply &amp; fixing of 4 kg/sq.mm PVC Rain water pipes BIS marked,/SWR jointed with solvent cement and further protected with Fibreglass paste. including all specials such as bends, tees reducers etc., with or without door as required, including any cutting &amp; making good of floors/walls that may be necessary, G I clamps and stays as per requirements. The pipes laid above the floor level (sunken level), it should be rigidly fixed with PCC bedding and levelled at every 1 metre intervals. - 200 mm dia (Supreme, Finolex or equivalent)</t>
  </si>
  <si>
    <t>Supplying and fixing Overhead Sintex tank (1000 ltrs) having water storage capacity of 1000 litres including float valve, air pipe, control valve etc.</t>
  </si>
  <si>
    <t>Reinforcement Steel : Providing &amp; fixing in position FE-500/500D TMT-HYSD reinforcement as per drawing and Technical Specifications. Ref. to Technical specification 1600 including straightening, cutting to required length, bending, binding with 16 Gauge annealed wire, welding if necessary, providing concrete cover blocks of required thickness, giving strength results including wastage, rolling margin, cost of binding wire, spacers, chairs, hooks etc. as per drawing and IS specifications including materials, manpower, equipment, tools &amp; tackles, transportation, PPE etc complete and as directed by Engineer In Charge. (The steel shall be used manufactured by TATA, SAIL, Gallant, Vizag, Electro plus TMT, Kamdhenu TMT.)</t>
  </si>
  <si>
    <t>PRC Chain Linked Poles : Providing, supplying, fixing, transporting, loading 7 unloading of precast reinforced concrete poles (M30 grade concrete) with 10mm holes @ 300mm c/c along the length. Diagonally supporting poles of same dimension as mentioned above to the vertical poles should be fixed at a distance of 15m c/c &amp; at each corner where fencing is diverting from the main alignment. The poles should be correct to its dimensions without any honeycombs. Any damaged piece shall be rejected &amp;has to be replaced by a new one by the contractor at his own cost. The surface of the poles should be a levelled &amp; smooth etc including manpower, materials, machineries, tools, tackles &amp; PPE to complete the work in all respect and as directed by the Engineer In Charge-100mm x 100mm x 2600mm</t>
  </si>
  <si>
    <t>PVC Coated Chain Link Fencing : Providing, Supplying, fixing, transporting, loading &amp; unloading of PVC coated chain linked fencing having the diagonal opening (Diamond Shape) size of the mesh is 50mm x 50mm in both ways. The chain linked fencing should be made of poly coated 3.15mm GI wires. Total Dia of the GI wire with the pvc coating (Green Colour) should be 4mm. Top &amp; bottom edge lining should be secured tightly with PVC coated 3.15mm dia stretched GI straight wires. Chain fencing shall be secured between respective concrete posts by 2500mm /2000mmx 25mm x 4mm GI strips, 8mm dia threaded bolts, washers &amp; nuts as mentioned in the drawings or specification. Bolts, nuts &amp; washers should be of galvanised to a min. 80 micron coating. including manpower, materials, tools, tackles &amp; PPE to complete the work in all respect. The chain link shall be of approved make and shall be got approved by the Engineer-in Charge before incorporation in the work and as directed by the Engineer In Charge.-PVC Coated Chain Link Fencing : Providing, Supplying, fixing, transporting, loading &amp; unloading of PVC coated chain linked fencing having the diagonal opening (Diamond Shape) size of the mesh is 50mm x 50mm in both ways. The chain linked fencing should be made of poly coated 3.15mm GI wires. Total Dia of the GI wire with the pvc coating (Green Colour) should be 4mm. Top &amp; bottom edge lining should be secured tightly with PVC coated 3.15mm dia stretched GI straight wires. Chain fencing shall be secured between respective concrete posts by 2500mm /2000mmx 25mm x 4mm GI strips, 8mm dia threaded bolts, washers &amp; nuts as mentioned in the drawings or specification. Bolts, nuts &amp; washers should be of galvanised to a min. 80 micron coating. including manpower, materials, tools, tackles &amp; PPE to complete the work in all respect. The chain link shall be of approved make and shall be got approved by the Engineer-in Charge before incorporation in the work and as directed by the Engineer In Charge.-Fencing - 2000 Height</t>
  </si>
  <si>
    <t>Aluminium door with framing : Fabricating, supplying and installing in position Anodised Aluminium Doors glazed / panelled with extruded aluminium sections of Jindal make as per following sections: a. For Frame - Single - Groove, Section No. 2011, 101.60mm x 44.45mm x 3.18mm thick, weight/kg 2.541. b. For Shutters - Vertical, Section No. 19560, 85.00mm x 44.45mm x 2.00 mm thick, weight/kg 1.417. c For Shutters -Top &amp; Bottom, Section No. 19517, 150.00mm x 25.40mm x 2.20 mm thick, weight/kg 2.376. d. For Shutters - Middle, Section No. 20002, 150.00mm x 44.45mm x 2.65 mm thick, weight/kg 2.786. e. Glazing clips - Section No. 19377, 1.20mm, weight/kg 0.154 including anchoring frame to supports through expansion bolts or other approved means. Fixing EPDM/NEOPRENE gaskets, 5mm thick clear float glass (Saint Gobain or equivalent make) cut to required sizes, CNR make floor spring CFS-84 (Double Crock), KICH make anti-corrosive high grade AISI 316 stainless satin finish hardware items such as steel hinges, door pull handles " PH 5 size, 32 mm dia and other hardware fittings as required and complete; 20 micron anodic coating to all aluminium members in natural matt finish and sealing all etc complete including menpower, materials, tools &amp; tackles, PPE etc complete and as directed by the Engineer In Charge.</t>
  </si>
  <si>
    <t>Total Amount (₹)</t>
  </si>
  <si>
    <t>(+) CGST  @ 9%</t>
  </si>
  <si>
    <t>(+) SGST @9%</t>
  </si>
  <si>
    <t>Total Amount (Rs.)</t>
  </si>
  <si>
    <t>Electrical installation works</t>
  </si>
  <si>
    <t>LS</t>
  </si>
  <si>
    <t>Fabrication work for shed</t>
  </si>
  <si>
    <t xml:space="preserve">Construction of proposed school at Padar village </t>
  </si>
  <si>
    <t>Measurement For School Shed At Padar Village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</si>
</sst>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0;[Red]0.00"/>
  </numFmts>
  <fonts count="13" x14ac:knownFonts="1">
    <font>
      <sz val="11"/>
      <color theme="1"/>
      <name val="Calibri"/>
      <family val="2"/>
      <scheme val="minor"/>
    </font>
    <font>
      <b/>
      <sz val="11"/>
      <color theme="1"/>
      <name val="Calibri"/>
      <family val="2"/>
      <scheme val="minor"/>
    </font>
    <font>
      <b/>
      <sz val="12"/>
      <color theme="1"/>
      <name val="Calibri"/>
      <family val="2"/>
      <scheme val="minor"/>
    </font>
    <font>
      <sz val="10"/>
      <name val="Arial"/>
      <family val="2"/>
    </font>
    <font>
      <sz val="10"/>
      <color theme="1"/>
      <name val="Arial"/>
      <family val="2"/>
    </font>
    <font>
      <b/>
      <sz val="10"/>
      <name val="Maersk Text Office"/>
    </font>
    <font>
      <sz val="10"/>
      <name val="Maersk Text Office"/>
    </font>
    <font>
      <sz val="11"/>
      <color theme="1"/>
      <name val="Maersk Text Office"/>
    </font>
    <font>
      <sz val="10"/>
      <color theme="1"/>
      <name val="Maersk Text Office"/>
    </font>
    <font>
      <sz val="10"/>
      <color rgb="FF000000"/>
      <name val="Maersk Text Office"/>
    </font>
    <font>
      <b/>
      <sz val="10"/>
      <color theme="1"/>
      <name val="Maersk Text Office"/>
    </font>
    <font>
      <sz val="11"/>
      <color theme="1"/>
      <name val="Calibri"/>
      <family val="2"/>
      <scheme val="minor"/>
    </font>
    <font>
      <b/>
      <sz val="14"/>
      <name val="Maersk Text Office"/>
    </font>
  </fonts>
  <fills count="4">
    <fill>
      <patternFill patternType="none"/>
    </fill>
    <fill>
      <patternFill patternType="gray125"/>
    </fill>
    <fill>
      <patternFill patternType="solid">
        <fgColor theme="0" tint="-0.14999847407452621"/>
        <bgColor indexed="64"/>
      </patternFill>
    </fill>
    <fill>
      <patternFill patternType="solid">
        <fgColor indexed="6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5">
    <xf numFmtId="0" fontId="0" fillId="0" borderId="0"/>
    <xf numFmtId="0" fontId="3" fillId="0" borderId="0"/>
    <xf numFmtId="0" fontId="4" fillId="0" borderId="0"/>
    <xf numFmtId="43" fontId="11" fillId="0" borderId="0" applyFont="0" applyFill="0" applyBorder="0" applyAlignment="0" applyProtection="0"/>
    <xf numFmtId="43" fontId="11" fillId="0" borderId="0" applyFont="0" applyFill="0" applyBorder="0" applyAlignment="0" applyProtection="0"/>
  </cellStyleXfs>
  <cellXfs count="36">
    <xf numFmtId="0" fontId="0" fillId="0" borderId="0" xfId="0"/>
    <xf numFmtId="0" fontId="0" fillId="0" borderId="1" xfId="0" applyBorder="1"/>
    <xf numFmtId="0" fontId="1" fillId="0" borderId="1" xfId="0" applyFont="1" applyBorder="1"/>
    <xf numFmtId="0" fontId="0" fillId="0" borderId="1" xfId="0" applyBorder="1" applyAlignment="1">
      <alignment horizontal="center"/>
    </xf>
    <xf numFmtId="0" fontId="1" fillId="0" borderId="0" xfId="0" applyFont="1"/>
    <xf numFmtId="0" fontId="7" fillId="0" borderId="0" xfId="0" applyFont="1"/>
    <xf numFmtId="0" fontId="8" fillId="0" borderId="1" xfId="0" applyFont="1" applyBorder="1" applyAlignment="1">
      <alignment horizontal="center" vertical="center"/>
    </xf>
    <xf numFmtId="0" fontId="9" fillId="3" borderId="9" xfId="2" applyFont="1" applyFill="1" applyBorder="1" applyAlignment="1">
      <alignment horizontal="left" vertical="center" wrapText="1"/>
    </xf>
    <xf numFmtId="43" fontId="8" fillId="0" borderId="1" xfId="0" applyNumberFormat="1" applyFont="1" applyBorder="1" applyAlignment="1">
      <alignment horizontal="center" vertical="center"/>
    </xf>
    <xf numFmtId="0" fontId="9" fillId="3" borderId="10" xfId="2" applyFont="1" applyFill="1" applyBorder="1" applyAlignment="1">
      <alignment horizontal="left" vertical="center" wrapText="1"/>
    </xf>
    <xf numFmtId="0" fontId="9" fillId="3" borderId="1" xfId="2" applyFont="1" applyFill="1" applyBorder="1" applyAlignment="1">
      <alignment horizontal="left" vertical="center" wrapText="1"/>
    </xf>
    <xf numFmtId="43" fontId="10" fillId="0" borderId="1" xfId="3" applyFont="1" applyBorder="1" applyAlignment="1">
      <alignment horizontal="center" vertical="center"/>
    </xf>
    <xf numFmtId="43" fontId="8" fillId="0" borderId="1" xfId="3" applyFont="1" applyBorder="1" applyAlignment="1">
      <alignment vertical="center"/>
    </xf>
    <xf numFmtId="43" fontId="10" fillId="0" borderId="1" xfId="0" applyNumberFormat="1" applyFont="1" applyBorder="1" applyAlignment="1">
      <alignment vertical="center"/>
    </xf>
    <xf numFmtId="0" fontId="1" fillId="0" borderId="1" xfId="0" applyFont="1" applyBorder="1" applyAlignment="1">
      <alignment horizontal="center"/>
    </xf>
    <xf numFmtId="0" fontId="10" fillId="0" borderId="1" xfId="0" applyFont="1" applyBorder="1" applyAlignment="1">
      <alignment horizontal="right" vertical="center"/>
    </xf>
    <xf numFmtId="0" fontId="5"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1" xfId="1" applyFont="1" applyFill="1" applyBorder="1" applyAlignment="1">
      <alignment horizontal="center" vertical="center" wrapText="1"/>
    </xf>
    <xf numFmtId="164" fontId="5" fillId="2" borderId="5" xfId="1" applyNumberFormat="1" applyFont="1" applyFill="1" applyBorder="1" applyAlignment="1">
      <alignment horizontal="center" vertical="center" wrapText="1"/>
    </xf>
    <xf numFmtId="164" fontId="5" fillId="2" borderId="6" xfId="1" applyNumberFormat="1" applyFont="1" applyFill="1" applyBorder="1" applyAlignment="1">
      <alignment horizontal="center" vertical="center" wrapText="1"/>
    </xf>
    <xf numFmtId="164" fontId="5" fillId="2" borderId="1" xfId="1" applyNumberFormat="1" applyFont="1" applyFill="1" applyBorder="1" applyAlignment="1">
      <alignment horizontal="center" vertical="center" wrapText="1"/>
    </xf>
    <xf numFmtId="164" fontId="5" fillId="2" borderId="7" xfId="1" applyNumberFormat="1" applyFont="1" applyFill="1" applyBorder="1" applyAlignment="1">
      <alignment horizontal="center" vertical="center" wrapText="1"/>
    </xf>
    <xf numFmtId="164" fontId="5" fillId="2" borderId="8" xfId="1" applyNumberFormat="1" applyFont="1" applyFill="1" applyBorder="1" applyAlignment="1">
      <alignment horizontal="center" vertical="center" wrapText="1"/>
    </xf>
    <xf numFmtId="0" fontId="10" fillId="0" borderId="1" xfId="0" applyFont="1" applyBorder="1" applyAlignment="1">
      <alignment horizontal="right" vertical="center" wrapText="1"/>
    </xf>
    <xf numFmtId="0" fontId="8" fillId="0" borderId="1" xfId="0" quotePrefix="1" applyFont="1" applyBorder="1" applyAlignment="1">
      <alignment horizontal="right" vertical="center" wrapText="1"/>
    </xf>
    <xf numFmtId="0" fontId="8" fillId="0" borderId="1" xfId="0" applyFont="1" applyBorder="1" applyAlignment="1">
      <alignment horizontal="right" vertical="center" wrapText="1"/>
    </xf>
    <xf numFmtId="0" fontId="1" fillId="0" borderId="1" xfId="0" applyFont="1" applyBorder="1" applyAlignment="1">
      <alignment horizontal="center"/>
    </xf>
    <xf numFmtId="0" fontId="2" fillId="0" borderId="1" xfId="0" applyFont="1" applyBorder="1" applyAlignment="1">
      <alignment horizontal="center" vertical="center"/>
    </xf>
    <xf numFmtId="43" fontId="8" fillId="0" borderId="1" xfId="0" applyNumberFormat="1" applyFont="1" applyBorder="1" applyAlignment="1" applyProtection="1">
      <alignment horizontal="center" vertical="center"/>
      <protection locked="0"/>
    </xf>
  </cellXfs>
  <cellStyles count="5">
    <cellStyle name="Comma" xfId="3" builtinId="3"/>
    <cellStyle name="Comma 2" xfId="4" xr:uid="{846DBA0A-FD6E-4DB8-84A7-302B00E517F6}"/>
    <cellStyle name="Normal" xfId="0" builtinId="0"/>
    <cellStyle name="Normal 10 2" xfId="1" xr:uid="{45DB4165-24E8-4D83-81BE-DBB69406DCA1}"/>
    <cellStyle name="Normal 2" xfId="2" xr:uid="{E9C38B2C-8B3D-4134-BB5D-2AE195FB2C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xdr:col>
      <xdr:colOff>190500</xdr:colOff>
      <xdr:row>0</xdr:row>
      <xdr:rowOff>9525</xdr:rowOff>
    </xdr:from>
    <xdr:to>
      <xdr:col>5</xdr:col>
      <xdr:colOff>728382</xdr:colOff>
      <xdr:row>0</xdr:row>
      <xdr:rowOff>476249</xdr:rowOff>
    </xdr:to>
    <xdr:pic>
      <xdr:nvPicPr>
        <xdr:cNvPr id="2" name="Picture 1" descr="APMT_Tag_Hor_ColorPos_GIF.gif">
          <a:extLst>
            <a:ext uri="{FF2B5EF4-FFF2-40B4-BE49-F238E27FC236}">
              <a16:creationId xmlns:a16="http://schemas.microsoft.com/office/drawing/2014/main" id="{F5F5D718-AE75-414D-9F69-96D6B5FE7C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97824" y="9525"/>
          <a:ext cx="2599764" cy="466724"/>
        </a:xfrm>
        <a:prstGeom prst="rect">
          <a:avLst/>
        </a:prstGeom>
        <a:noFill/>
        <a:ln w="9525">
          <a:solidFill>
            <a:srgbClr val="FFFFF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D8C32-DE7C-408F-84A3-FB86CEA6952D}">
  <dimension ref="A1:F28"/>
  <sheetViews>
    <sheetView tabSelected="1" zoomScale="66" zoomScaleNormal="66" workbookViewId="0">
      <selection activeCell="G7" sqref="G7"/>
    </sheetView>
  </sheetViews>
  <sheetFormatPr defaultColWidth="9.1796875" defaultRowHeight="16.5" x14ac:dyDescent="0.45"/>
  <cols>
    <col min="1" max="1" width="5.453125" style="5" customWidth="1"/>
    <col min="2" max="2" width="66.7265625" style="5" customWidth="1"/>
    <col min="3" max="3" width="6.7265625" style="5" customWidth="1"/>
    <col min="4" max="4" width="10.54296875" style="5" customWidth="1"/>
    <col min="5" max="5" width="13.54296875" style="5" customWidth="1"/>
    <col min="6" max="6" width="13.81640625" style="5" customWidth="1"/>
    <col min="7" max="16384" width="9.1796875" style="5"/>
  </cols>
  <sheetData>
    <row r="1" spans="1:6" ht="42" customHeight="1" x14ac:dyDescent="0.45">
      <c r="A1" s="16" t="s">
        <v>96</v>
      </c>
      <c r="B1" s="17"/>
      <c r="C1" s="17"/>
      <c r="D1" s="17"/>
      <c r="E1" s="17"/>
      <c r="F1" s="18"/>
    </row>
    <row r="2" spans="1:6" ht="21" customHeight="1" x14ac:dyDescent="0.45">
      <c r="A2" s="19" t="s">
        <v>61</v>
      </c>
      <c r="B2" s="20"/>
      <c r="C2" s="20"/>
      <c r="D2" s="20"/>
      <c r="E2" s="20"/>
      <c r="F2" s="21"/>
    </row>
    <row r="3" spans="1:6" ht="19.5" customHeight="1" x14ac:dyDescent="0.45">
      <c r="A3" s="22" t="s">
        <v>62</v>
      </c>
      <c r="B3" s="23" t="s">
        <v>63</v>
      </c>
      <c r="C3" s="23" t="s">
        <v>64</v>
      </c>
      <c r="D3" s="25" t="s">
        <v>65</v>
      </c>
      <c r="E3" s="26" t="s">
        <v>66</v>
      </c>
      <c r="F3" s="28" t="s">
        <v>67</v>
      </c>
    </row>
    <row r="4" spans="1:6" x14ac:dyDescent="0.45">
      <c r="A4" s="23"/>
      <c r="B4" s="24"/>
      <c r="C4" s="24"/>
      <c r="D4" s="26"/>
      <c r="E4" s="27"/>
      <c r="F4" s="29"/>
    </row>
    <row r="5" spans="1:6" ht="75" x14ac:dyDescent="0.45">
      <c r="A5" s="6">
        <v>1</v>
      </c>
      <c r="B5" s="7" t="s">
        <v>68</v>
      </c>
      <c r="C5" s="6" t="s">
        <v>69</v>
      </c>
      <c r="D5" s="8">
        <f>M!H10</f>
        <v>41.251999999999995</v>
      </c>
      <c r="E5" s="35"/>
      <c r="F5" s="8">
        <f>D5*E5</f>
        <v>0</v>
      </c>
    </row>
    <row r="6" spans="1:6" ht="90" x14ac:dyDescent="0.45">
      <c r="A6" s="6">
        <f>A5+1</f>
        <v>2</v>
      </c>
      <c r="B6" s="7" t="s">
        <v>73</v>
      </c>
      <c r="C6" s="6" t="s">
        <v>69</v>
      </c>
      <c r="D6" s="8">
        <f>M!H18</f>
        <v>8.2569999999999997</v>
      </c>
      <c r="E6" s="35"/>
      <c r="F6" s="8">
        <f t="shared" ref="F6:F24" si="0">D6*E6</f>
        <v>0</v>
      </c>
    </row>
    <row r="7" spans="1:6" ht="90" x14ac:dyDescent="0.45">
      <c r="A7" s="6">
        <f t="shared" ref="A7:A22" si="1">A6+1</f>
        <v>3</v>
      </c>
      <c r="B7" s="7" t="s">
        <v>70</v>
      </c>
      <c r="C7" s="6" t="s">
        <v>69</v>
      </c>
      <c r="D7" s="8">
        <f>M!H27</f>
        <v>17.850999999999999</v>
      </c>
      <c r="E7" s="35"/>
      <c r="F7" s="8">
        <f t="shared" si="0"/>
        <v>0</v>
      </c>
    </row>
    <row r="8" spans="1:6" ht="105" x14ac:dyDescent="0.45">
      <c r="A8" s="6">
        <f t="shared" si="1"/>
        <v>4</v>
      </c>
      <c r="B8" s="7" t="s">
        <v>71</v>
      </c>
      <c r="C8" s="6" t="s">
        <v>69</v>
      </c>
      <c r="D8" s="8">
        <f>M!H36</f>
        <v>22.698700000000002</v>
      </c>
      <c r="E8" s="35"/>
      <c r="F8" s="8">
        <f t="shared" si="0"/>
        <v>0</v>
      </c>
    </row>
    <row r="9" spans="1:6" ht="77.25" customHeight="1" x14ac:dyDescent="0.45">
      <c r="A9" s="6">
        <f t="shared" si="1"/>
        <v>5</v>
      </c>
      <c r="B9" s="7" t="s">
        <v>74</v>
      </c>
      <c r="C9" s="6" t="s">
        <v>72</v>
      </c>
      <c r="D9" s="8">
        <f>M!H45</f>
        <v>268.51</v>
      </c>
      <c r="E9" s="35"/>
      <c r="F9" s="8">
        <f t="shared" si="0"/>
        <v>0</v>
      </c>
    </row>
    <row r="10" spans="1:6" ht="105" x14ac:dyDescent="0.45">
      <c r="A10" s="6">
        <f t="shared" si="1"/>
        <v>6</v>
      </c>
      <c r="B10" s="7" t="s">
        <v>75</v>
      </c>
      <c r="C10" s="6" t="s">
        <v>72</v>
      </c>
      <c r="D10" s="8">
        <f>M!H53</f>
        <v>7.9799999999999986</v>
      </c>
      <c r="E10" s="35"/>
      <c r="F10" s="8">
        <f t="shared" si="0"/>
        <v>0</v>
      </c>
    </row>
    <row r="11" spans="1:6" ht="105" x14ac:dyDescent="0.45">
      <c r="A11" s="6">
        <f t="shared" si="1"/>
        <v>7</v>
      </c>
      <c r="B11" s="9" t="s">
        <v>76</v>
      </c>
      <c r="C11" s="6" t="s">
        <v>72</v>
      </c>
      <c r="D11" s="8">
        <f>M!H56</f>
        <v>2.3100000000000005</v>
      </c>
      <c r="E11" s="35"/>
      <c r="F11" s="8">
        <f t="shared" si="0"/>
        <v>0</v>
      </c>
    </row>
    <row r="12" spans="1:6" ht="270" x14ac:dyDescent="0.45">
      <c r="A12" s="6">
        <f t="shared" si="1"/>
        <v>8</v>
      </c>
      <c r="B12" s="9" t="s">
        <v>88</v>
      </c>
      <c r="C12" s="6" t="s">
        <v>72</v>
      </c>
      <c r="D12" s="8">
        <f>M!H60</f>
        <v>6.48</v>
      </c>
      <c r="E12" s="35"/>
      <c r="F12" s="8">
        <f t="shared" si="0"/>
        <v>0</v>
      </c>
    </row>
    <row r="13" spans="1:6" ht="91.5" customHeight="1" x14ac:dyDescent="0.45">
      <c r="A13" s="6">
        <f t="shared" si="1"/>
        <v>9</v>
      </c>
      <c r="B13" s="10" t="s">
        <v>77</v>
      </c>
      <c r="C13" s="6" t="s">
        <v>78</v>
      </c>
      <c r="D13" s="8">
        <v>2</v>
      </c>
      <c r="E13" s="35"/>
      <c r="F13" s="8">
        <f t="shared" si="0"/>
        <v>0</v>
      </c>
    </row>
    <row r="14" spans="1:6" ht="60" x14ac:dyDescent="0.45">
      <c r="A14" s="6">
        <f t="shared" si="1"/>
        <v>10</v>
      </c>
      <c r="B14" s="10" t="s">
        <v>79</v>
      </c>
      <c r="C14" s="6" t="s">
        <v>78</v>
      </c>
      <c r="D14" s="8">
        <v>1</v>
      </c>
      <c r="E14" s="35"/>
      <c r="F14" s="8">
        <f t="shared" si="0"/>
        <v>0</v>
      </c>
    </row>
    <row r="15" spans="1:6" ht="120" x14ac:dyDescent="0.45">
      <c r="A15" s="6">
        <f t="shared" si="1"/>
        <v>11</v>
      </c>
      <c r="B15" s="10" t="s">
        <v>80</v>
      </c>
      <c r="C15" s="6" t="s">
        <v>72</v>
      </c>
      <c r="D15" s="8">
        <f>M!H70</f>
        <v>61.86</v>
      </c>
      <c r="E15" s="35"/>
      <c r="F15" s="8">
        <f t="shared" si="0"/>
        <v>0</v>
      </c>
    </row>
    <row r="16" spans="1:6" ht="60" x14ac:dyDescent="0.45">
      <c r="A16" s="6">
        <f t="shared" si="1"/>
        <v>12</v>
      </c>
      <c r="B16" s="10" t="s">
        <v>81</v>
      </c>
      <c r="C16" s="6" t="s">
        <v>69</v>
      </c>
      <c r="D16" s="8">
        <f>M!H77</f>
        <v>9.5036000000000023</v>
      </c>
      <c r="E16" s="35"/>
      <c r="F16" s="8">
        <f t="shared" si="0"/>
        <v>0</v>
      </c>
    </row>
    <row r="17" spans="1:6" ht="60.75" customHeight="1" x14ac:dyDescent="0.45">
      <c r="A17" s="6">
        <f t="shared" si="1"/>
        <v>13</v>
      </c>
      <c r="B17" s="10" t="s">
        <v>82</v>
      </c>
      <c r="C17" s="6" t="s">
        <v>69</v>
      </c>
      <c r="D17" s="8">
        <f>M!H81</f>
        <v>56.824999999999996</v>
      </c>
      <c r="E17" s="35"/>
      <c r="F17" s="8">
        <f t="shared" si="0"/>
        <v>0</v>
      </c>
    </row>
    <row r="18" spans="1:6" ht="105" x14ac:dyDescent="0.45">
      <c r="A18" s="6">
        <f t="shared" si="1"/>
        <v>14</v>
      </c>
      <c r="B18" s="10" t="s">
        <v>83</v>
      </c>
      <c r="C18" s="6" t="s">
        <v>48</v>
      </c>
      <c r="D18" s="8">
        <f>M!H84</f>
        <v>50</v>
      </c>
      <c r="E18" s="35"/>
      <c r="F18" s="8">
        <f t="shared" si="0"/>
        <v>0</v>
      </c>
    </row>
    <row r="19" spans="1:6" ht="30" x14ac:dyDescent="0.45">
      <c r="A19" s="6">
        <f t="shared" si="1"/>
        <v>15</v>
      </c>
      <c r="B19" s="10" t="s">
        <v>84</v>
      </c>
      <c r="C19" s="6" t="s">
        <v>78</v>
      </c>
      <c r="D19" s="8">
        <v>1</v>
      </c>
      <c r="E19" s="35"/>
      <c r="F19" s="8">
        <f t="shared" si="0"/>
        <v>0</v>
      </c>
    </row>
    <row r="20" spans="1:6" ht="141" customHeight="1" x14ac:dyDescent="0.45">
      <c r="A20" s="6">
        <f t="shared" si="1"/>
        <v>16</v>
      </c>
      <c r="B20" s="10" t="s">
        <v>85</v>
      </c>
      <c r="C20" s="6" t="s">
        <v>55</v>
      </c>
      <c r="D20" s="8">
        <f>M!H90</f>
        <v>1.5</v>
      </c>
      <c r="E20" s="35"/>
      <c r="F20" s="8">
        <f t="shared" si="0"/>
        <v>0</v>
      </c>
    </row>
    <row r="21" spans="1:6" ht="165" x14ac:dyDescent="0.45">
      <c r="A21" s="6">
        <f t="shared" si="1"/>
        <v>17</v>
      </c>
      <c r="B21" s="10" t="s">
        <v>86</v>
      </c>
      <c r="C21" s="6" t="s">
        <v>78</v>
      </c>
      <c r="D21" s="8">
        <f>M!H93</f>
        <v>17</v>
      </c>
      <c r="E21" s="35"/>
      <c r="F21" s="8">
        <f t="shared" si="0"/>
        <v>0</v>
      </c>
    </row>
    <row r="22" spans="1:6" ht="390" customHeight="1" x14ac:dyDescent="0.45">
      <c r="A22" s="6">
        <f t="shared" si="1"/>
        <v>18</v>
      </c>
      <c r="B22" s="10" t="s">
        <v>87</v>
      </c>
      <c r="C22" s="6" t="s">
        <v>72</v>
      </c>
      <c r="D22" s="8">
        <f>M!H96</f>
        <v>60</v>
      </c>
      <c r="E22" s="35"/>
      <c r="F22" s="8">
        <f t="shared" si="0"/>
        <v>0</v>
      </c>
    </row>
    <row r="23" spans="1:6" ht="20.25" customHeight="1" x14ac:dyDescent="0.45">
      <c r="A23" s="6">
        <v>19</v>
      </c>
      <c r="B23" s="10" t="s">
        <v>93</v>
      </c>
      <c r="C23" s="6" t="s">
        <v>94</v>
      </c>
      <c r="D23" s="8">
        <v>1</v>
      </c>
      <c r="E23" s="35"/>
      <c r="F23" s="8">
        <f t="shared" si="0"/>
        <v>0</v>
      </c>
    </row>
    <row r="24" spans="1:6" ht="20.25" customHeight="1" x14ac:dyDescent="0.45">
      <c r="A24" s="6">
        <v>20</v>
      </c>
      <c r="B24" s="10" t="s">
        <v>95</v>
      </c>
      <c r="C24" s="6" t="s">
        <v>94</v>
      </c>
      <c r="D24" s="8">
        <v>1</v>
      </c>
      <c r="E24" s="35"/>
      <c r="F24" s="8">
        <f t="shared" si="0"/>
        <v>0</v>
      </c>
    </row>
    <row r="25" spans="1:6" x14ac:dyDescent="0.45">
      <c r="A25" s="30" t="s">
        <v>89</v>
      </c>
      <c r="B25" s="30"/>
      <c r="C25" s="30"/>
      <c r="D25" s="30"/>
      <c r="E25" s="30"/>
      <c r="F25" s="11">
        <f>SUM(F5:F24)</f>
        <v>0</v>
      </c>
    </row>
    <row r="26" spans="1:6" x14ac:dyDescent="0.45">
      <c r="A26" s="31" t="s">
        <v>90</v>
      </c>
      <c r="B26" s="32"/>
      <c r="C26" s="32"/>
      <c r="D26" s="32"/>
      <c r="E26" s="32"/>
      <c r="F26" s="12">
        <f>F25*9%</f>
        <v>0</v>
      </c>
    </row>
    <row r="27" spans="1:6" x14ac:dyDescent="0.45">
      <c r="A27" s="31" t="s">
        <v>91</v>
      </c>
      <c r="B27" s="32"/>
      <c r="C27" s="32"/>
      <c r="D27" s="32"/>
      <c r="E27" s="32"/>
      <c r="F27" s="12">
        <f>F25*9%</f>
        <v>0</v>
      </c>
    </row>
    <row r="28" spans="1:6" x14ac:dyDescent="0.45">
      <c r="A28" s="15" t="s">
        <v>92</v>
      </c>
      <c r="B28" s="15"/>
      <c r="C28" s="15"/>
      <c r="D28" s="15"/>
      <c r="E28" s="15"/>
      <c r="F28" s="13">
        <f>SUM(F25:F27)</f>
        <v>0</v>
      </c>
    </row>
  </sheetData>
  <sheetProtection algorithmName="SHA-512" hashValue="7IgOOvKxAIIY1FJExyXU5Vzepo6QmDltIUCu5dJL5efxV323TFwfIHveN0aZHi2kcFrlNR+q4mNzq9+5YgDxcg==" saltValue="ZmiwkxM/aG7L2Rf8DPlREQ==" spinCount="100000" sheet="1" formatCells="0" formatColumns="0" formatRows="0" insertColumns="0" insertRows="0" insertHyperlinks="0" deleteColumns="0" deleteRows="0" sort="0" autoFilter="0" pivotTables="0"/>
  <mergeCells count="12">
    <mergeCell ref="A28:E28"/>
    <mergeCell ref="A1:F1"/>
    <mergeCell ref="A2:F2"/>
    <mergeCell ref="A3:A4"/>
    <mergeCell ref="B3:B4"/>
    <mergeCell ref="C3:C4"/>
    <mergeCell ref="D3:D4"/>
    <mergeCell ref="E3:E4"/>
    <mergeCell ref="F3:F4"/>
    <mergeCell ref="A25:E25"/>
    <mergeCell ref="A26:E26"/>
    <mergeCell ref="A27:E27"/>
  </mergeCells>
  <pageMargins left="0.7" right="0.7" top="0.75" bottom="0.75" header="0.3" footer="0.3"/>
  <pageSetup paperSize="9" orientation="portrait" r:id="rId1"/>
  <headerFooter>
    <oddFooter>&amp;L&amp;1#&amp;"Calibri"&amp;10&amp;K000000Classification: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0A521-C14B-40BB-AA5F-0E2AE58555E6}">
  <dimension ref="A1:L96"/>
  <sheetViews>
    <sheetView topLeftCell="A10" zoomScale="106" zoomScaleNormal="106" workbookViewId="0">
      <selection activeCell="E8" sqref="E8"/>
    </sheetView>
  </sheetViews>
  <sheetFormatPr defaultRowHeight="14.5" x14ac:dyDescent="0.35"/>
  <cols>
    <col min="1" max="1" width="6.81640625" customWidth="1"/>
    <col min="2" max="2" width="34.26953125" customWidth="1"/>
    <col min="3" max="3" width="7.1796875" customWidth="1"/>
    <col min="4" max="4" width="5.54296875" customWidth="1"/>
    <col min="5" max="5" width="7.81640625" customWidth="1"/>
    <col min="6" max="6" width="8.54296875" customWidth="1"/>
  </cols>
  <sheetData>
    <row r="1" spans="1:8" ht="21" customHeight="1" x14ac:dyDescent="0.35">
      <c r="A1" s="34" t="s">
        <v>97</v>
      </c>
      <c r="B1" s="34"/>
      <c r="C1" s="34"/>
      <c r="D1" s="34"/>
      <c r="E1" s="34"/>
      <c r="F1" s="34"/>
      <c r="G1" s="34"/>
      <c r="H1" s="34"/>
    </row>
    <row r="2" spans="1:8" x14ac:dyDescent="0.35">
      <c r="A2" s="2" t="s">
        <v>0</v>
      </c>
      <c r="B2" s="2" t="s">
        <v>1</v>
      </c>
      <c r="C2" s="14" t="s">
        <v>2</v>
      </c>
      <c r="D2" s="14" t="s">
        <v>3</v>
      </c>
      <c r="E2" s="14" t="s">
        <v>4</v>
      </c>
      <c r="F2" s="14" t="s">
        <v>5</v>
      </c>
      <c r="G2" s="14" t="s">
        <v>6</v>
      </c>
      <c r="H2" s="14" t="s">
        <v>7</v>
      </c>
    </row>
    <row r="3" spans="1:8" x14ac:dyDescent="0.35">
      <c r="A3" s="1">
        <v>1</v>
      </c>
      <c r="B3" s="1" t="s">
        <v>8</v>
      </c>
      <c r="C3" s="1"/>
      <c r="D3" s="1"/>
      <c r="E3" s="1"/>
      <c r="F3" s="1"/>
      <c r="G3" s="1"/>
      <c r="H3" s="1"/>
    </row>
    <row r="4" spans="1:8" x14ac:dyDescent="0.35">
      <c r="A4" s="1"/>
      <c r="B4" s="1" t="s">
        <v>10</v>
      </c>
      <c r="C4" s="3" t="s">
        <v>9</v>
      </c>
      <c r="D4" s="3">
        <v>2</v>
      </c>
      <c r="E4" s="3">
        <v>10</v>
      </c>
      <c r="F4" s="3">
        <v>1</v>
      </c>
      <c r="G4" s="3">
        <v>1</v>
      </c>
      <c r="H4" s="1">
        <f>G4*F4*E4*D4</f>
        <v>20</v>
      </c>
    </row>
    <row r="5" spans="1:8" x14ac:dyDescent="0.35">
      <c r="A5" s="1"/>
      <c r="B5" s="1"/>
      <c r="C5" s="3"/>
      <c r="D5" s="3">
        <v>2</v>
      </c>
      <c r="E5" s="3">
        <v>4.5999999999999996</v>
      </c>
      <c r="F5" s="3">
        <v>1</v>
      </c>
      <c r="G5" s="3">
        <v>1</v>
      </c>
      <c r="H5" s="1">
        <f t="shared" ref="H5:H9" si="0">G5*F5*E5*D5</f>
        <v>9.1999999999999993</v>
      </c>
    </row>
    <row r="6" spans="1:8" x14ac:dyDescent="0.35">
      <c r="A6" s="1"/>
      <c r="B6" s="1" t="s">
        <v>11</v>
      </c>
      <c r="C6" s="3"/>
      <c r="D6" s="3">
        <v>2</v>
      </c>
      <c r="E6" s="3">
        <v>2.5</v>
      </c>
      <c r="F6" s="3">
        <v>0.8</v>
      </c>
      <c r="G6" s="3">
        <v>0.6</v>
      </c>
      <c r="H6" s="1">
        <f t="shared" si="0"/>
        <v>2.4</v>
      </c>
    </row>
    <row r="7" spans="1:8" x14ac:dyDescent="0.35">
      <c r="A7" s="1"/>
      <c r="B7" s="1"/>
      <c r="C7" s="3"/>
      <c r="D7" s="3">
        <v>3</v>
      </c>
      <c r="E7" s="3">
        <v>1.3</v>
      </c>
      <c r="F7" s="3">
        <v>0.8</v>
      </c>
      <c r="G7" s="3">
        <v>0.6</v>
      </c>
      <c r="H7" s="1">
        <f t="shared" si="0"/>
        <v>1.8719999999999999</v>
      </c>
    </row>
    <row r="8" spans="1:8" x14ac:dyDescent="0.35">
      <c r="A8" s="1"/>
      <c r="B8" s="1" t="s">
        <v>23</v>
      </c>
      <c r="C8" s="3"/>
      <c r="D8" s="3">
        <v>1</v>
      </c>
      <c r="E8" s="3">
        <v>2</v>
      </c>
      <c r="F8" s="3">
        <v>2</v>
      </c>
      <c r="G8" s="3">
        <v>1</v>
      </c>
      <c r="H8" s="1">
        <f t="shared" si="0"/>
        <v>4</v>
      </c>
    </row>
    <row r="9" spans="1:8" x14ac:dyDescent="0.35">
      <c r="A9" s="1"/>
      <c r="B9" s="1" t="s">
        <v>60</v>
      </c>
      <c r="C9" s="3"/>
      <c r="D9" s="3">
        <v>15</v>
      </c>
      <c r="E9" s="3">
        <v>0.6</v>
      </c>
      <c r="F9" s="3">
        <v>0.6</v>
      </c>
      <c r="G9" s="3">
        <v>0.7</v>
      </c>
      <c r="H9" s="1">
        <f t="shared" si="0"/>
        <v>3.7800000000000002</v>
      </c>
    </row>
    <row r="10" spans="1:8" x14ac:dyDescent="0.35">
      <c r="A10" s="1"/>
      <c r="B10" s="1"/>
      <c r="C10" s="3"/>
      <c r="D10" s="3"/>
      <c r="E10" s="33" t="s">
        <v>13</v>
      </c>
      <c r="F10" s="33"/>
      <c r="G10" s="33"/>
      <c r="H10" s="2">
        <f>SUM(H4:H9)</f>
        <v>41.251999999999995</v>
      </c>
    </row>
    <row r="11" spans="1:8" x14ac:dyDescent="0.35">
      <c r="A11" s="1">
        <v>2</v>
      </c>
      <c r="B11" s="1" t="s">
        <v>14</v>
      </c>
      <c r="C11" s="3"/>
      <c r="D11" s="3"/>
      <c r="E11" s="3"/>
      <c r="F11" s="3"/>
      <c r="G11" s="3"/>
      <c r="H11" s="1" t="s">
        <v>12</v>
      </c>
    </row>
    <row r="12" spans="1:8" x14ac:dyDescent="0.35">
      <c r="A12" s="1"/>
      <c r="B12" s="1" t="s">
        <v>10</v>
      </c>
      <c r="C12" s="3" t="s">
        <v>9</v>
      </c>
      <c r="D12" s="3">
        <v>2</v>
      </c>
      <c r="E12" s="3">
        <v>10</v>
      </c>
      <c r="F12" s="3">
        <v>1</v>
      </c>
      <c r="G12" s="3">
        <v>0.1</v>
      </c>
      <c r="H12" s="1">
        <f>G12*F12*E12*D12</f>
        <v>2</v>
      </c>
    </row>
    <row r="13" spans="1:8" x14ac:dyDescent="0.35">
      <c r="A13" s="1"/>
      <c r="B13" s="1"/>
      <c r="C13" s="3"/>
      <c r="D13" s="3">
        <v>2</v>
      </c>
      <c r="E13" s="3">
        <v>4.5999999999999996</v>
      </c>
      <c r="F13" s="3">
        <v>1</v>
      </c>
      <c r="G13" s="3">
        <v>0.1</v>
      </c>
      <c r="H13" s="1">
        <f t="shared" ref="H13:H17" si="1">G13*F13*E13*D13</f>
        <v>0.91999999999999993</v>
      </c>
    </row>
    <row r="14" spans="1:8" x14ac:dyDescent="0.35">
      <c r="A14" s="1"/>
      <c r="B14" s="1" t="s">
        <v>52</v>
      </c>
      <c r="C14" s="3"/>
      <c r="D14" s="3">
        <v>1</v>
      </c>
      <c r="E14" s="3">
        <v>10</v>
      </c>
      <c r="F14" s="3">
        <v>4.3</v>
      </c>
      <c r="G14" s="3">
        <v>0.1</v>
      </c>
      <c r="H14" s="1">
        <f t="shared" si="1"/>
        <v>4.3</v>
      </c>
    </row>
    <row r="15" spans="1:8" x14ac:dyDescent="0.35">
      <c r="A15" s="1"/>
      <c r="B15" s="1" t="s">
        <v>11</v>
      </c>
      <c r="C15" s="3"/>
      <c r="D15" s="3">
        <v>2</v>
      </c>
      <c r="E15" s="3">
        <v>2.5</v>
      </c>
      <c r="F15" s="3">
        <v>0.8</v>
      </c>
      <c r="G15" s="3">
        <v>0.1</v>
      </c>
      <c r="H15" s="1">
        <f t="shared" si="1"/>
        <v>0.40000000000000008</v>
      </c>
    </row>
    <row r="16" spans="1:8" x14ac:dyDescent="0.35">
      <c r="A16" s="1"/>
      <c r="B16" s="1"/>
      <c r="C16" s="3"/>
      <c r="D16" s="3">
        <v>3</v>
      </c>
      <c r="E16" s="3">
        <v>1.3</v>
      </c>
      <c r="F16" s="3">
        <v>0.8</v>
      </c>
      <c r="G16" s="3">
        <v>0.1</v>
      </c>
      <c r="H16" s="1">
        <f t="shared" si="1"/>
        <v>0.31200000000000006</v>
      </c>
    </row>
    <row r="17" spans="1:8" x14ac:dyDescent="0.35">
      <c r="A17" s="1"/>
      <c r="B17" s="1"/>
      <c r="C17" s="3"/>
      <c r="D17" s="3">
        <v>1</v>
      </c>
      <c r="E17" s="3">
        <v>2.5</v>
      </c>
      <c r="F17" s="3">
        <v>1.3</v>
      </c>
      <c r="G17" s="3">
        <v>0.1</v>
      </c>
      <c r="H17" s="1">
        <f t="shared" si="1"/>
        <v>0.32500000000000001</v>
      </c>
    </row>
    <row r="18" spans="1:8" x14ac:dyDescent="0.35">
      <c r="A18" s="1"/>
      <c r="B18" s="1"/>
      <c r="C18" s="3"/>
      <c r="D18" s="3"/>
      <c r="E18" s="33" t="s">
        <v>13</v>
      </c>
      <c r="F18" s="33"/>
      <c r="G18" s="33"/>
      <c r="H18" s="2">
        <f>SUM(H12:H17)</f>
        <v>8.2569999999999997</v>
      </c>
    </row>
    <row r="19" spans="1:8" x14ac:dyDescent="0.35">
      <c r="A19" s="1">
        <v>3</v>
      </c>
      <c r="B19" s="1" t="s">
        <v>15</v>
      </c>
      <c r="C19" s="3"/>
      <c r="D19" s="3"/>
      <c r="E19" s="3"/>
      <c r="F19" s="3"/>
      <c r="G19" s="3"/>
      <c r="H19" s="1"/>
    </row>
    <row r="20" spans="1:8" x14ac:dyDescent="0.35">
      <c r="A20" s="1"/>
      <c r="B20" s="1" t="s">
        <v>10</v>
      </c>
      <c r="C20" s="3" t="s">
        <v>9</v>
      </c>
      <c r="D20" s="3">
        <v>2</v>
      </c>
      <c r="E20" s="3">
        <v>10</v>
      </c>
      <c r="F20" s="3">
        <v>0.23</v>
      </c>
      <c r="G20" s="3">
        <v>1.5</v>
      </c>
      <c r="H20" s="1">
        <f>G20*F20*E20*D20</f>
        <v>6.9</v>
      </c>
    </row>
    <row r="21" spans="1:8" x14ac:dyDescent="0.35">
      <c r="A21" s="1"/>
      <c r="B21" s="1"/>
      <c r="C21" s="3"/>
      <c r="D21" s="3">
        <v>2</v>
      </c>
      <c r="E21" s="3">
        <v>4.5999999999999996</v>
      </c>
      <c r="F21" s="3">
        <v>0.23</v>
      </c>
      <c r="G21" s="3">
        <v>1.5</v>
      </c>
      <c r="H21" s="1">
        <f t="shared" ref="H21:H26" si="2">G21*F21*E21*D21</f>
        <v>3.1739999999999999</v>
      </c>
    </row>
    <row r="22" spans="1:8" x14ac:dyDescent="0.35">
      <c r="A22" s="1"/>
      <c r="B22" s="1" t="s">
        <v>11</v>
      </c>
      <c r="C22" s="3"/>
      <c r="D22" s="3">
        <v>2</v>
      </c>
      <c r="E22" s="3">
        <v>2.5</v>
      </c>
      <c r="F22" s="3">
        <v>0.23</v>
      </c>
      <c r="G22" s="3">
        <v>1</v>
      </c>
      <c r="H22" s="1">
        <f t="shared" si="2"/>
        <v>1.1500000000000001</v>
      </c>
    </row>
    <row r="23" spans="1:8" x14ac:dyDescent="0.35">
      <c r="A23" s="1"/>
      <c r="B23" s="1"/>
      <c r="C23" s="3"/>
      <c r="D23" s="3">
        <v>3</v>
      </c>
      <c r="E23" s="3">
        <v>1.3</v>
      </c>
      <c r="F23" s="3">
        <v>0.23</v>
      </c>
      <c r="G23" s="3">
        <v>1</v>
      </c>
      <c r="H23" s="1">
        <f t="shared" si="2"/>
        <v>0.89700000000000013</v>
      </c>
    </row>
    <row r="24" spans="1:8" x14ac:dyDescent="0.35">
      <c r="A24" s="1"/>
      <c r="B24" s="1" t="s">
        <v>17</v>
      </c>
      <c r="C24" s="3"/>
      <c r="D24" s="3">
        <v>6</v>
      </c>
      <c r="E24" s="3">
        <v>3</v>
      </c>
      <c r="F24" s="3">
        <v>0.5</v>
      </c>
      <c r="G24" s="3">
        <v>0.15</v>
      </c>
      <c r="H24" s="1">
        <f t="shared" si="2"/>
        <v>1.3499999999999999</v>
      </c>
    </row>
    <row r="25" spans="1:8" x14ac:dyDescent="0.35">
      <c r="A25" s="1"/>
      <c r="B25" s="1" t="s">
        <v>18</v>
      </c>
      <c r="C25" s="3"/>
      <c r="D25" s="3">
        <v>4</v>
      </c>
      <c r="E25" s="3">
        <v>2</v>
      </c>
      <c r="F25" s="3">
        <v>0.5</v>
      </c>
      <c r="G25" s="3">
        <v>0.15</v>
      </c>
      <c r="H25" s="1">
        <f t="shared" si="2"/>
        <v>0.6</v>
      </c>
    </row>
    <row r="26" spans="1:8" x14ac:dyDescent="0.35">
      <c r="A26" s="1"/>
      <c r="B26" s="1" t="s">
        <v>60</v>
      </c>
      <c r="C26" s="3"/>
      <c r="D26" s="3">
        <v>15</v>
      </c>
      <c r="E26" s="3">
        <v>0.6</v>
      </c>
      <c r="F26" s="3">
        <v>0.6</v>
      </c>
      <c r="G26" s="3">
        <v>0.7</v>
      </c>
      <c r="H26" s="1">
        <f t="shared" si="2"/>
        <v>3.7800000000000002</v>
      </c>
    </row>
    <row r="27" spans="1:8" x14ac:dyDescent="0.35">
      <c r="A27" s="1"/>
      <c r="B27" s="1"/>
      <c r="C27" s="3"/>
      <c r="D27" s="3"/>
      <c r="E27" s="33" t="s">
        <v>13</v>
      </c>
      <c r="F27" s="33"/>
      <c r="G27" s="33"/>
      <c r="H27" s="2">
        <f>SUM(H20:H26)</f>
        <v>17.850999999999999</v>
      </c>
    </row>
    <row r="28" spans="1:8" x14ac:dyDescent="0.35">
      <c r="A28" s="1">
        <v>4</v>
      </c>
      <c r="B28" s="1" t="s">
        <v>16</v>
      </c>
      <c r="C28" s="3"/>
      <c r="D28" s="3"/>
      <c r="E28" s="3"/>
      <c r="F28" s="3"/>
      <c r="G28" s="3"/>
      <c r="H28" s="1"/>
    </row>
    <row r="29" spans="1:8" x14ac:dyDescent="0.35">
      <c r="A29" s="1"/>
      <c r="B29" s="1" t="s">
        <v>19</v>
      </c>
      <c r="C29" s="3" t="s">
        <v>9</v>
      </c>
      <c r="D29" s="3">
        <v>2</v>
      </c>
      <c r="E29" s="3">
        <v>5</v>
      </c>
      <c r="F29" s="3">
        <v>0.23</v>
      </c>
      <c r="G29" s="3">
        <v>3</v>
      </c>
      <c r="H29" s="1">
        <f>G29*F29*E29*D29</f>
        <v>6.9</v>
      </c>
    </row>
    <row r="30" spans="1:8" x14ac:dyDescent="0.35">
      <c r="A30" s="1"/>
      <c r="B30" s="1"/>
      <c r="C30" s="3"/>
      <c r="D30" s="3">
        <v>2</v>
      </c>
      <c r="E30" s="3">
        <v>4.5999999999999996</v>
      </c>
      <c r="F30" s="3">
        <v>0.23</v>
      </c>
      <c r="G30" s="3">
        <v>3</v>
      </c>
      <c r="H30" s="1">
        <f t="shared" ref="H30:H35" si="3">G30*F30*E30*D30</f>
        <v>6.3479999999999999</v>
      </c>
    </row>
    <row r="31" spans="1:8" x14ac:dyDescent="0.35">
      <c r="A31" s="1"/>
      <c r="B31" s="1" t="s">
        <v>20</v>
      </c>
      <c r="C31" s="3"/>
      <c r="D31" s="3">
        <v>2</v>
      </c>
      <c r="E31" s="3">
        <v>5</v>
      </c>
      <c r="F31" s="3">
        <v>0.23</v>
      </c>
      <c r="G31" s="3">
        <v>1</v>
      </c>
      <c r="H31" s="1">
        <f t="shared" si="3"/>
        <v>2.3000000000000003</v>
      </c>
    </row>
    <row r="32" spans="1:8" x14ac:dyDescent="0.35">
      <c r="A32" s="1"/>
      <c r="B32" s="1"/>
      <c r="C32" s="3"/>
      <c r="D32" s="3">
        <v>1</v>
      </c>
      <c r="E32" s="3">
        <v>4.5999999999999996</v>
      </c>
      <c r="F32" s="3">
        <v>0.23</v>
      </c>
      <c r="G32" s="3">
        <v>1</v>
      </c>
      <c r="H32" s="1">
        <f t="shared" si="3"/>
        <v>1.0580000000000001</v>
      </c>
    </row>
    <row r="33" spans="1:8" x14ac:dyDescent="0.35">
      <c r="A33" s="1"/>
      <c r="B33" s="1" t="s">
        <v>21</v>
      </c>
      <c r="C33" s="3"/>
      <c r="D33" s="3">
        <v>2</v>
      </c>
      <c r="E33" s="3">
        <v>2.5</v>
      </c>
      <c r="F33" s="3">
        <v>0.23</v>
      </c>
      <c r="G33" s="3">
        <v>2.1</v>
      </c>
      <c r="H33" s="1">
        <f t="shared" si="3"/>
        <v>2.415</v>
      </c>
    </row>
    <row r="34" spans="1:8" x14ac:dyDescent="0.35">
      <c r="A34" s="1"/>
      <c r="B34" s="1"/>
      <c r="C34" s="3"/>
      <c r="D34" s="3">
        <v>3</v>
      </c>
      <c r="E34" s="3">
        <v>1.3</v>
      </c>
      <c r="F34" s="3">
        <v>0.23</v>
      </c>
      <c r="G34" s="3">
        <v>2.1</v>
      </c>
      <c r="H34" s="1">
        <f t="shared" si="3"/>
        <v>1.8837000000000004</v>
      </c>
    </row>
    <row r="35" spans="1:8" x14ac:dyDescent="0.35">
      <c r="A35" s="1"/>
      <c r="B35" s="1" t="s">
        <v>22</v>
      </c>
      <c r="C35" s="3"/>
      <c r="D35" s="3">
        <v>4</v>
      </c>
      <c r="E35" s="3">
        <v>1.5</v>
      </c>
      <c r="F35" s="3">
        <v>0.23</v>
      </c>
      <c r="G35" s="3">
        <v>1.3</v>
      </c>
      <c r="H35" s="1">
        <f t="shared" si="3"/>
        <v>1.7940000000000003</v>
      </c>
    </row>
    <row r="36" spans="1:8" x14ac:dyDescent="0.35">
      <c r="A36" s="1"/>
      <c r="B36" s="1"/>
      <c r="C36" s="3"/>
      <c r="D36" s="1"/>
      <c r="E36" s="33" t="s">
        <v>13</v>
      </c>
      <c r="F36" s="33"/>
      <c r="G36" s="33"/>
      <c r="H36" s="2">
        <f>SUM(H29:H35)</f>
        <v>22.698700000000002</v>
      </c>
    </row>
    <row r="37" spans="1:8" x14ac:dyDescent="0.35">
      <c r="A37" s="1">
        <v>5</v>
      </c>
      <c r="B37" s="1" t="s">
        <v>24</v>
      </c>
      <c r="C37" s="3"/>
      <c r="D37" s="1"/>
      <c r="E37" s="1"/>
      <c r="F37" s="1"/>
      <c r="G37" s="1"/>
      <c r="H37" s="1"/>
    </row>
    <row r="38" spans="1:8" x14ac:dyDescent="0.35">
      <c r="A38" s="1"/>
      <c r="B38" s="1" t="s">
        <v>19</v>
      </c>
      <c r="C38" s="3" t="s">
        <v>9</v>
      </c>
      <c r="D38" s="3">
        <v>4</v>
      </c>
      <c r="E38" s="3">
        <v>5</v>
      </c>
      <c r="F38" s="3"/>
      <c r="G38" s="3">
        <f>2.95+1</f>
        <v>3.95</v>
      </c>
      <c r="H38" s="1">
        <f>G38*E38*D38</f>
        <v>79</v>
      </c>
    </row>
    <row r="39" spans="1:8" x14ac:dyDescent="0.35">
      <c r="A39" s="1"/>
      <c r="B39" s="1"/>
      <c r="C39" s="1"/>
      <c r="D39" s="3">
        <v>4</v>
      </c>
      <c r="E39" s="3">
        <v>4.5999999999999996</v>
      </c>
      <c r="F39" s="3"/>
      <c r="G39" s="3">
        <f>2.95+1</f>
        <v>3.95</v>
      </c>
      <c r="H39" s="1">
        <f t="shared" ref="H39:H44" si="4">G39*E39*D39</f>
        <v>72.679999999999993</v>
      </c>
    </row>
    <row r="40" spans="1:8" x14ac:dyDescent="0.35">
      <c r="A40" s="1"/>
      <c r="B40" s="1" t="s">
        <v>20</v>
      </c>
      <c r="C40" s="1"/>
      <c r="D40" s="3">
        <v>4</v>
      </c>
      <c r="E40" s="3">
        <v>5</v>
      </c>
      <c r="F40" s="3"/>
      <c r="G40" s="3">
        <f>1.25+1</f>
        <v>2.25</v>
      </c>
      <c r="H40" s="1">
        <f t="shared" si="4"/>
        <v>45</v>
      </c>
    </row>
    <row r="41" spans="1:8" x14ac:dyDescent="0.35">
      <c r="A41" s="1"/>
      <c r="B41" s="1"/>
      <c r="C41" s="1"/>
      <c r="D41" s="3">
        <v>2</v>
      </c>
      <c r="E41" s="3">
        <v>4.5999999999999996</v>
      </c>
      <c r="F41" s="3"/>
      <c r="G41" s="3">
        <f>1.25+1</f>
        <v>2.25</v>
      </c>
      <c r="H41" s="1">
        <f t="shared" si="4"/>
        <v>20.7</v>
      </c>
    </row>
    <row r="42" spans="1:8" x14ac:dyDescent="0.35">
      <c r="A42" s="1"/>
      <c r="B42" s="1" t="s">
        <v>21</v>
      </c>
      <c r="C42" s="1"/>
      <c r="D42" s="3">
        <v>4</v>
      </c>
      <c r="E42" s="3">
        <v>2.5</v>
      </c>
      <c r="F42" s="3"/>
      <c r="G42" s="3">
        <v>2.35</v>
      </c>
      <c r="H42" s="1">
        <f t="shared" si="4"/>
        <v>23.5</v>
      </c>
    </row>
    <row r="43" spans="1:8" x14ac:dyDescent="0.35">
      <c r="A43" s="1"/>
      <c r="B43" s="1"/>
      <c r="C43" s="1"/>
      <c r="D43" s="3">
        <v>6</v>
      </c>
      <c r="E43" s="3">
        <v>1.3</v>
      </c>
      <c r="F43" s="3"/>
      <c r="G43" s="3">
        <v>2.35</v>
      </c>
      <c r="H43" s="1">
        <f t="shared" si="4"/>
        <v>18.330000000000002</v>
      </c>
    </row>
    <row r="44" spans="1:8" x14ac:dyDescent="0.35">
      <c r="A44" s="1"/>
      <c r="B44" s="1" t="s">
        <v>22</v>
      </c>
      <c r="C44" s="1"/>
      <c r="D44" s="3">
        <v>4</v>
      </c>
      <c r="E44" s="3">
        <v>1.5</v>
      </c>
      <c r="F44" s="3"/>
      <c r="G44" s="3">
        <v>1.55</v>
      </c>
      <c r="H44" s="1">
        <f t="shared" si="4"/>
        <v>9.3000000000000007</v>
      </c>
    </row>
    <row r="45" spans="1:8" x14ac:dyDescent="0.35">
      <c r="A45" s="1"/>
      <c r="B45" s="1"/>
      <c r="C45" s="1"/>
      <c r="D45" s="1"/>
      <c r="E45" s="33" t="s">
        <v>13</v>
      </c>
      <c r="F45" s="33"/>
      <c r="G45" s="33"/>
      <c r="H45" s="2">
        <f>SUM(H38:H44)</f>
        <v>268.51</v>
      </c>
    </row>
    <row r="46" spans="1:8" x14ac:dyDescent="0.35">
      <c r="A46" s="1">
        <v>6</v>
      </c>
      <c r="B46" s="1" t="s">
        <v>25</v>
      </c>
      <c r="C46" s="1"/>
      <c r="D46" s="1"/>
      <c r="E46" s="1"/>
      <c r="F46" s="1"/>
      <c r="G46" s="1"/>
      <c r="H46" s="1"/>
    </row>
    <row r="47" spans="1:8" x14ac:dyDescent="0.35">
      <c r="A47" s="1"/>
      <c r="B47" s="1" t="s">
        <v>28</v>
      </c>
      <c r="C47" s="1" t="s">
        <v>27</v>
      </c>
      <c r="D47" s="3">
        <v>2</v>
      </c>
      <c r="E47" s="1">
        <v>2.1</v>
      </c>
      <c r="F47" s="1">
        <v>0.3</v>
      </c>
      <c r="G47" s="1"/>
      <c r="H47" s="1">
        <f>F47*E47*D47</f>
        <v>1.26</v>
      </c>
    </row>
    <row r="48" spans="1:8" x14ac:dyDescent="0.35">
      <c r="A48" s="1"/>
      <c r="B48" s="1"/>
      <c r="C48" s="1"/>
      <c r="D48" s="3">
        <v>2</v>
      </c>
      <c r="E48" s="1">
        <v>1.2</v>
      </c>
      <c r="F48" s="1">
        <v>0.3</v>
      </c>
      <c r="G48" s="1"/>
      <c r="H48" s="1">
        <f t="shared" ref="H48:H52" si="5">F48*E48*D48</f>
        <v>0.72</v>
      </c>
    </row>
    <row r="49" spans="1:12" x14ac:dyDescent="0.35">
      <c r="A49" s="1"/>
      <c r="B49" s="1" t="s">
        <v>29</v>
      </c>
      <c r="C49" s="1"/>
      <c r="D49" s="3">
        <v>4</v>
      </c>
      <c r="E49" s="1">
        <v>1.7</v>
      </c>
      <c r="F49" s="1">
        <v>0.3</v>
      </c>
      <c r="G49" s="1"/>
      <c r="H49" s="1">
        <f t="shared" si="5"/>
        <v>2.04</v>
      </c>
    </row>
    <row r="50" spans="1:12" x14ac:dyDescent="0.35">
      <c r="A50" s="1"/>
      <c r="B50" s="1"/>
      <c r="C50" s="1"/>
      <c r="D50" s="3">
        <v>4</v>
      </c>
      <c r="E50" s="1">
        <v>0.9</v>
      </c>
      <c r="F50" s="1">
        <v>0.3</v>
      </c>
      <c r="G50" s="1"/>
      <c r="H50" s="1">
        <f t="shared" si="5"/>
        <v>1.08</v>
      </c>
    </row>
    <row r="51" spans="1:12" x14ac:dyDescent="0.35">
      <c r="A51" s="1"/>
      <c r="B51" s="1" t="s">
        <v>26</v>
      </c>
      <c r="C51" s="1" t="s">
        <v>27</v>
      </c>
      <c r="D51" s="3">
        <v>4</v>
      </c>
      <c r="E51" s="1">
        <v>1.2</v>
      </c>
      <c r="F51" s="1">
        <v>0.3</v>
      </c>
      <c r="G51" s="1"/>
      <c r="H51" s="1">
        <f t="shared" si="5"/>
        <v>1.44</v>
      </c>
    </row>
    <row r="52" spans="1:12" x14ac:dyDescent="0.35">
      <c r="A52" s="1"/>
      <c r="B52" s="1"/>
      <c r="C52" s="1"/>
      <c r="D52" s="3">
        <v>4</v>
      </c>
      <c r="E52" s="1">
        <v>1.2</v>
      </c>
      <c r="F52" s="1">
        <v>0.3</v>
      </c>
      <c r="G52" s="1"/>
      <c r="H52" s="1">
        <f t="shared" si="5"/>
        <v>1.44</v>
      </c>
    </row>
    <row r="53" spans="1:12" x14ac:dyDescent="0.35">
      <c r="A53" s="1"/>
      <c r="B53" s="1"/>
      <c r="C53" s="1"/>
      <c r="D53" s="1"/>
      <c r="E53" s="33" t="s">
        <v>13</v>
      </c>
      <c r="F53" s="33"/>
      <c r="G53" s="33"/>
      <c r="H53" s="2">
        <f>SUM(H47:H52)</f>
        <v>7.9799999999999986</v>
      </c>
      <c r="L53" s="4"/>
    </row>
    <row r="54" spans="1:12" x14ac:dyDescent="0.35">
      <c r="A54" s="1">
        <v>7</v>
      </c>
      <c r="B54" s="1" t="s">
        <v>30</v>
      </c>
      <c r="C54" s="1"/>
      <c r="D54" s="1"/>
      <c r="E54" s="1"/>
      <c r="F54" s="1"/>
      <c r="G54" s="1"/>
      <c r="H54" s="1"/>
    </row>
    <row r="55" spans="1:12" x14ac:dyDescent="0.35">
      <c r="A55" s="1"/>
      <c r="B55" s="1" t="s">
        <v>28</v>
      </c>
      <c r="C55" s="1" t="s">
        <v>27</v>
      </c>
      <c r="D55" s="3">
        <v>1</v>
      </c>
      <c r="E55" s="1">
        <v>2.1</v>
      </c>
      <c r="F55" s="1"/>
      <c r="G55" s="1">
        <v>1.1000000000000001</v>
      </c>
      <c r="H55" s="1">
        <f>G55*E55*D55</f>
        <v>2.3100000000000005</v>
      </c>
    </row>
    <row r="56" spans="1:12" x14ac:dyDescent="0.35">
      <c r="A56" s="1"/>
      <c r="B56" s="1"/>
      <c r="C56" s="1"/>
      <c r="D56" s="1"/>
      <c r="E56" s="33" t="s">
        <v>13</v>
      </c>
      <c r="F56" s="33"/>
      <c r="G56" s="33"/>
      <c r="H56" s="2">
        <f>SUM(H55)</f>
        <v>2.3100000000000005</v>
      </c>
    </row>
    <row r="57" spans="1:12" x14ac:dyDescent="0.35">
      <c r="A57" s="1">
        <v>8</v>
      </c>
      <c r="B57" s="1" t="s">
        <v>31</v>
      </c>
      <c r="C57" s="1"/>
      <c r="D57" s="1"/>
      <c r="E57" s="1"/>
      <c r="F57" s="1"/>
      <c r="G57" s="1"/>
      <c r="H57" s="1"/>
    </row>
    <row r="58" spans="1:12" x14ac:dyDescent="0.35">
      <c r="A58" s="1"/>
      <c r="B58" s="1" t="s">
        <v>32</v>
      </c>
      <c r="C58" s="1" t="s">
        <v>27</v>
      </c>
      <c r="D58" s="1">
        <v>2</v>
      </c>
      <c r="E58" s="1">
        <v>2</v>
      </c>
      <c r="F58" s="1"/>
      <c r="G58" s="1">
        <v>0.9</v>
      </c>
      <c r="H58" s="1">
        <f>G58*E58*D58</f>
        <v>3.6</v>
      </c>
    </row>
    <row r="59" spans="1:12" x14ac:dyDescent="0.35">
      <c r="A59" s="1"/>
      <c r="B59" s="1" t="s">
        <v>26</v>
      </c>
      <c r="C59" s="1" t="s">
        <v>27</v>
      </c>
      <c r="D59" s="1">
        <v>2</v>
      </c>
      <c r="E59" s="1">
        <v>1.2</v>
      </c>
      <c r="F59" s="1"/>
      <c r="G59" s="1">
        <v>1.2</v>
      </c>
      <c r="H59" s="1">
        <f>G59*E59*D59</f>
        <v>2.88</v>
      </c>
    </row>
    <row r="60" spans="1:12" x14ac:dyDescent="0.35">
      <c r="A60" s="1"/>
      <c r="B60" s="1"/>
      <c r="C60" s="1"/>
      <c r="D60" s="1"/>
      <c r="E60" s="33" t="s">
        <v>13</v>
      </c>
      <c r="F60" s="33"/>
      <c r="G60" s="33"/>
      <c r="H60" s="2">
        <f>SUM(H58:H59)</f>
        <v>6.48</v>
      </c>
    </row>
    <row r="61" spans="1:12" x14ac:dyDescent="0.35">
      <c r="A61" s="1">
        <v>9</v>
      </c>
      <c r="B61" s="1" t="s">
        <v>33</v>
      </c>
      <c r="C61" s="1"/>
      <c r="D61" s="1"/>
      <c r="E61" s="1"/>
      <c r="F61" s="1"/>
      <c r="G61" s="1"/>
      <c r="H61" s="1"/>
    </row>
    <row r="62" spans="1:12" x14ac:dyDescent="0.35">
      <c r="A62" s="1"/>
      <c r="B62" s="1" t="s">
        <v>34</v>
      </c>
      <c r="C62" s="1" t="s">
        <v>35</v>
      </c>
      <c r="D62" s="1">
        <v>1</v>
      </c>
      <c r="E62" s="1"/>
      <c r="F62" s="1"/>
      <c r="G62" s="1"/>
      <c r="H62" s="1">
        <v>1</v>
      </c>
    </row>
    <row r="63" spans="1:12" x14ac:dyDescent="0.35">
      <c r="A63" s="1"/>
      <c r="B63" s="1"/>
      <c r="C63" s="1"/>
      <c r="D63" s="1"/>
      <c r="E63" s="33" t="s">
        <v>13</v>
      </c>
      <c r="F63" s="33"/>
      <c r="G63" s="33"/>
      <c r="H63" s="2">
        <f>H62</f>
        <v>1</v>
      </c>
    </row>
    <row r="64" spans="1:12" x14ac:dyDescent="0.35">
      <c r="A64" s="1">
        <v>10</v>
      </c>
      <c r="B64" s="1" t="s">
        <v>36</v>
      </c>
      <c r="C64" s="1" t="s">
        <v>35</v>
      </c>
      <c r="D64" s="1">
        <v>1</v>
      </c>
      <c r="E64" s="1"/>
      <c r="F64" s="1"/>
      <c r="G64" s="1"/>
      <c r="H64" s="1">
        <v>1</v>
      </c>
    </row>
    <row r="65" spans="1:8" x14ac:dyDescent="0.35">
      <c r="A65" s="1"/>
      <c r="B65" s="1"/>
      <c r="C65" s="1"/>
      <c r="D65" s="1"/>
      <c r="E65" s="33" t="s">
        <v>13</v>
      </c>
      <c r="F65" s="33"/>
      <c r="G65" s="33"/>
      <c r="H65" s="1">
        <f>H64</f>
        <v>1</v>
      </c>
    </row>
    <row r="66" spans="1:8" x14ac:dyDescent="0.35">
      <c r="A66" s="1">
        <v>11</v>
      </c>
      <c r="B66" s="1" t="s">
        <v>37</v>
      </c>
      <c r="C66" s="1"/>
      <c r="D66" s="1"/>
      <c r="E66" s="1"/>
      <c r="F66" s="1"/>
      <c r="G66" s="1"/>
      <c r="H66" s="1"/>
    </row>
    <row r="67" spans="1:8" x14ac:dyDescent="0.35">
      <c r="A67" s="1"/>
      <c r="B67" s="1" t="s">
        <v>38</v>
      </c>
      <c r="C67" s="1" t="s">
        <v>27</v>
      </c>
      <c r="D67" s="1">
        <v>1</v>
      </c>
      <c r="E67" s="1">
        <v>10</v>
      </c>
      <c r="F67" s="1">
        <v>4.5999999999999996</v>
      </c>
      <c r="G67" s="1"/>
      <c r="H67" s="1">
        <f>F67*E67*D67</f>
        <v>46</v>
      </c>
    </row>
    <row r="68" spans="1:8" x14ac:dyDescent="0.35">
      <c r="A68" s="1"/>
      <c r="B68" s="1" t="s">
        <v>39</v>
      </c>
      <c r="C68" s="1"/>
      <c r="D68" s="1">
        <v>2</v>
      </c>
      <c r="E68" s="1">
        <v>1.3</v>
      </c>
      <c r="F68" s="1">
        <v>1.3</v>
      </c>
      <c r="G68" s="1"/>
      <c r="H68" s="1">
        <f t="shared" ref="H68:H69" si="6">F68*E68*D68</f>
        <v>3.3800000000000003</v>
      </c>
    </row>
    <row r="69" spans="1:8" x14ac:dyDescent="0.35">
      <c r="A69" s="1"/>
      <c r="B69" s="1" t="s">
        <v>40</v>
      </c>
      <c r="C69" s="1"/>
      <c r="D69" s="1">
        <v>8</v>
      </c>
      <c r="E69" s="1">
        <v>1.3</v>
      </c>
      <c r="F69" s="1">
        <v>1.2</v>
      </c>
      <c r="G69" s="1"/>
      <c r="H69" s="1">
        <f t="shared" si="6"/>
        <v>12.48</v>
      </c>
    </row>
    <row r="70" spans="1:8" x14ac:dyDescent="0.35">
      <c r="A70" s="1"/>
      <c r="B70" s="1"/>
      <c r="C70" s="1"/>
      <c r="D70" s="1"/>
      <c r="E70" s="33" t="s">
        <v>13</v>
      </c>
      <c r="F70" s="33"/>
      <c r="G70" s="33"/>
      <c r="H70" s="2">
        <f>SUM(H67:H69)</f>
        <v>61.86</v>
      </c>
    </row>
    <row r="71" spans="1:8" x14ac:dyDescent="0.35">
      <c r="A71" s="1">
        <v>12</v>
      </c>
      <c r="B71" s="1" t="s">
        <v>41</v>
      </c>
      <c r="C71" s="1"/>
      <c r="D71" s="1"/>
      <c r="E71" s="1"/>
      <c r="F71" s="1"/>
      <c r="G71" s="1"/>
      <c r="H71" s="1"/>
    </row>
    <row r="72" spans="1:8" x14ac:dyDescent="0.35">
      <c r="A72" s="1"/>
      <c r="B72" s="1" t="s">
        <v>10</v>
      </c>
      <c r="C72" s="3" t="s">
        <v>9</v>
      </c>
      <c r="D72" s="3">
        <v>2</v>
      </c>
      <c r="E72" s="3">
        <v>10</v>
      </c>
      <c r="F72" s="3">
        <v>1</v>
      </c>
      <c r="G72" s="3">
        <v>0.23</v>
      </c>
      <c r="H72" s="1">
        <f>G72*F72*E72*D72</f>
        <v>4.6000000000000005</v>
      </c>
    </row>
    <row r="73" spans="1:8" x14ac:dyDescent="0.35">
      <c r="A73" s="1"/>
      <c r="B73" s="1"/>
      <c r="C73" s="3"/>
      <c r="D73" s="3">
        <v>2</v>
      </c>
      <c r="E73" s="3">
        <v>4.5999999999999996</v>
      </c>
      <c r="F73" s="3">
        <v>1</v>
      </c>
      <c r="G73" s="3">
        <v>0.23</v>
      </c>
      <c r="H73" s="1">
        <f t="shared" ref="H73:H76" si="7">G73*F73*E73*D73</f>
        <v>2.1160000000000001</v>
      </c>
    </row>
    <row r="74" spans="1:8" x14ac:dyDescent="0.35">
      <c r="A74" s="1"/>
      <c r="B74" s="1" t="s">
        <v>11</v>
      </c>
      <c r="C74" s="3"/>
      <c r="D74" s="3">
        <v>2</v>
      </c>
      <c r="E74" s="3">
        <v>2.5</v>
      </c>
      <c r="F74" s="3">
        <v>0.8</v>
      </c>
      <c r="G74" s="3">
        <v>0.23</v>
      </c>
      <c r="H74" s="1">
        <f t="shared" si="7"/>
        <v>0.92000000000000015</v>
      </c>
    </row>
    <row r="75" spans="1:8" x14ac:dyDescent="0.35">
      <c r="A75" s="1"/>
      <c r="B75" s="1"/>
      <c r="C75" s="3"/>
      <c r="D75" s="3">
        <v>3</v>
      </c>
      <c r="E75" s="3">
        <v>1.3</v>
      </c>
      <c r="F75" s="3">
        <v>0.8</v>
      </c>
      <c r="G75" s="3">
        <v>0.23</v>
      </c>
      <c r="H75" s="1">
        <f t="shared" si="7"/>
        <v>0.71760000000000013</v>
      </c>
    </row>
    <row r="76" spans="1:8" x14ac:dyDescent="0.35">
      <c r="A76" s="1"/>
      <c r="B76" s="1" t="s">
        <v>42</v>
      </c>
      <c r="C76" s="1" t="s">
        <v>9</v>
      </c>
      <c r="D76" s="3">
        <v>1</v>
      </c>
      <c r="E76" s="3">
        <v>10</v>
      </c>
      <c r="F76" s="3">
        <v>0.5</v>
      </c>
      <c r="G76" s="3">
        <v>0.23</v>
      </c>
      <c r="H76" s="1">
        <f t="shared" si="7"/>
        <v>1.1500000000000001</v>
      </c>
    </row>
    <row r="77" spans="1:8" x14ac:dyDescent="0.35">
      <c r="A77" s="1"/>
      <c r="B77" s="1"/>
      <c r="C77" s="1"/>
      <c r="D77" s="1"/>
      <c r="E77" s="33" t="s">
        <v>13</v>
      </c>
      <c r="F77" s="33"/>
      <c r="G77" s="33"/>
      <c r="H77" s="2">
        <f>SUM(H72:H76)</f>
        <v>9.5036000000000023</v>
      </c>
    </row>
    <row r="78" spans="1:8" x14ac:dyDescent="0.35">
      <c r="A78" s="1">
        <v>13</v>
      </c>
      <c r="B78" s="1" t="s">
        <v>43</v>
      </c>
      <c r="C78" s="1"/>
      <c r="D78" s="1"/>
      <c r="E78" s="1"/>
      <c r="F78" s="1"/>
      <c r="G78" s="1"/>
      <c r="H78" s="1"/>
    </row>
    <row r="79" spans="1:8" x14ac:dyDescent="0.35">
      <c r="A79" s="1"/>
      <c r="B79" s="1" t="s">
        <v>44</v>
      </c>
      <c r="C79" s="1" t="s">
        <v>9</v>
      </c>
      <c r="D79" s="1">
        <v>1</v>
      </c>
      <c r="E79" s="1">
        <v>10</v>
      </c>
      <c r="F79" s="1">
        <v>4.5999999999999996</v>
      </c>
      <c r="G79" s="1">
        <v>1.2</v>
      </c>
      <c r="H79" s="1">
        <f>G79*F79*E79*D79</f>
        <v>55.199999999999996</v>
      </c>
    </row>
    <row r="80" spans="1:8" x14ac:dyDescent="0.35">
      <c r="A80" s="1"/>
      <c r="B80" s="1" t="s">
        <v>45</v>
      </c>
      <c r="C80" s="1"/>
      <c r="D80" s="1">
        <v>1</v>
      </c>
      <c r="E80" s="1">
        <v>2.5</v>
      </c>
      <c r="F80" s="1">
        <v>1.3</v>
      </c>
      <c r="G80" s="1">
        <v>0.5</v>
      </c>
      <c r="H80" s="1">
        <f>G80*F80*E80*D80</f>
        <v>1.625</v>
      </c>
    </row>
    <row r="81" spans="1:11" x14ac:dyDescent="0.35">
      <c r="A81" s="1"/>
      <c r="B81" s="1"/>
      <c r="C81" s="1"/>
      <c r="D81" s="1"/>
      <c r="E81" s="33" t="s">
        <v>13</v>
      </c>
      <c r="F81" s="33"/>
      <c r="G81" s="33"/>
      <c r="H81" s="2">
        <f>SUM(H79:H80)</f>
        <v>56.824999999999996</v>
      </c>
    </row>
    <row r="82" spans="1:11" x14ac:dyDescent="0.35">
      <c r="A82" s="1">
        <v>14</v>
      </c>
      <c r="B82" s="1" t="s">
        <v>46</v>
      </c>
      <c r="C82" s="1"/>
      <c r="D82" s="1"/>
      <c r="E82" s="1"/>
      <c r="F82" s="1"/>
      <c r="G82" s="1"/>
      <c r="H82" s="1"/>
    </row>
    <row r="83" spans="1:11" x14ac:dyDescent="0.35">
      <c r="A83" s="1"/>
      <c r="B83" s="1" t="s">
        <v>47</v>
      </c>
      <c r="C83" s="1" t="s">
        <v>48</v>
      </c>
      <c r="D83" s="1">
        <v>1</v>
      </c>
      <c r="E83" s="1">
        <v>50</v>
      </c>
      <c r="F83" s="1"/>
      <c r="G83" s="1"/>
      <c r="H83" s="1">
        <v>50</v>
      </c>
    </row>
    <row r="84" spans="1:11" x14ac:dyDescent="0.35">
      <c r="A84" s="1"/>
      <c r="B84" s="1"/>
      <c r="C84" s="1"/>
      <c r="D84" s="1"/>
      <c r="E84" s="33" t="s">
        <v>13</v>
      </c>
      <c r="F84" s="33"/>
      <c r="G84" s="33"/>
      <c r="H84" s="2">
        <f>H83</f>
        <v>50</v>
      </c>
    </row>
    <row r="85" spans="1:11" x14ac:dyDescent="0.35">
      <c r="A85" s="1">
        <v>15</v>
      </c>
      <c r="B85" s="1" t="s">
        <v>49</v>
      </c>
      <c r="C85" s="1"/>
      <c r="D85" s="1"/>
      <c r="E85" s="1"/>
      <c r="F85" s="1"/>
      <c r="G85" s="1"/>
      <c r="H85" s="1"/>
    </row>
    <row r="86" spans="1:11" x14ac:dyDescent="0.35">
      <c r="A86" s="1"/>
      <c r="B86" s="1" t="s">
        <v>50</v>
      </c>
      <c r="C86" s="1" t="s">
        <v>51</v>
      </c>
      <c r="D86" s="1">
        <v>1</v>
      </c>
      <c r="E86" s="1">
        <v>1</v>
      </c>
      <c r="F86" s="1"/>
      <c r="G86" s="1"/>
      <c r="H86" s="1">
        <v>1</v>
      </c>
    </row>
    <row r="87" spans="1:11" x14ac:dyDescent="0.35">
      <c r="A87" s="1"/>
      <c r="B87" s="1"/>
      <c r="C87" s="1"/>
      <c r="D87" s="1"/>
      <c r="E87" s="33" t="s">
        <v>13</v>
      </c>
      <c r="F87" s="33"/>
      <c r="G87" s="33"/>
      <c r="H87" s="2">
        <f>H86</f>
        <v>1</v>
      </c>
    </row>
    <row r="88" spans="1:11" x14ac:dyDescent="0.35">
      <c r="A88" s="1">
        <v>16</v>
      </c>
      <c r="B88" s="1" t="s">
        <v>53</v>
      </c>
      <c r="C88" s="1"/>
      <c r="D88" s="1"/>
      <c r="E88" s="1"/>
      <c r="F88" s="1"/>
      <c r="G88" s="1"/>
      <c r="H88" s="1"/>
    </row>
    <row r="89" spans="1:11" x14ac:dyDescent="0.35">
      <c r="A89" s="1"/>
      <c r="B89" s="1" t="s">
        <v>54</v>
      </c>
      <c r="C89" s="1" t="s">
        <v>55</v>
      </c>
      <c r="D89" s="1">
        <v>1.5</v>
      </c>
      <c r="E89" s="1"/>
      <c r="F89" s="1"/>
      <c r="G89" s="1"/>
      <c r="H89" s="1">
        <v>1.5</v>
      </c>
    </row>
    <row r="90" spans="1:11" x14ac:dyDescent="0.35">
      <c r="A90" s="1"/>
      <c r="B90" s="1"/>
      <c r="C90" s="1"/>
      <c r="D90" s="1"/>
      <c r="E90" s="33" t="s">
        <v>13</v>
      </c>
      <c r="F90" s="33"/>
      <c r="G90" s="33"/>
      <c r="H90" s="2">
        <f>H89</f>
        <v>1.5</v>
      </c>
    </row>
    <row r="91" spans="1:11" x14ac:dyDescent="0.35">
      <c r="A91" s="1">
        <v>17</v>
      </c>
      <c r="B91" s="1" t="s">
        <v>56</v>
      </c>
      <c r="C91" s="1"/>
      <c r="D91" s="1"/>
      <c r="E91" s="1"/>
      <c r="F91" s="1"/>
      <c r="G91" s="1"/>
      <c r="H91" s="1"/>
      <c r="K91" s="4"/>
    </row>
    <row r="92" spans="1:11" x14ac:dyDescent="0.35">
      <c r="A92" s="1"/>
      <c r="B92" s="1" t="s">
        <v>57</v>
      </c>
      <c r="C92" s="1" t="s">
        <v>35</v>
      </c>
      <c r="D92" s="1">
        <v>17</v>
      </c>
      <c r="E92" s="1"/>
      <c r="F92" s="1"/>
      <c r="G92" s="1"/>
      <c r="H92" s="1">
        <v>17</v>
      </c>
    </row>
    <row r="93" spans="1:11" x14ac:dyDescent="0.35">
      <c r="A93" s="1"/>
      <c r="B93" s="1"/>
      <c r="C93" s="1"/>
      <c r="D93" s="1"/>
      <c r="E93" s="33" t="s">
        <v>13</v>
      </c>
      <c r="F93" s="33"/>
      <c r="G93" s="33"/>
      <c r="H93" s="2">
        <f>SUM(H92)</f>
        <v>17</v>
      </c>
    </row>
    <row r="94" spans="1:11" x14ac:dyDescent="0.35">
      <c r="A94" s="1">
        <v>18</v>
      </c>
      <c r="B94" s="1" t="s">
        <v>58</v>
      </c>
      <c r="C94" s="1"/>
      <c r="D94" s="1"/>
      <c r="E94" s="1"/>
      <c r="F94" s="1"/>
      <c r="G94" s="1"/>
      <c r="H94" s="1"/>
    </row>
    <row r="95" spans="1:11" x14ac:dyDescent="0.35">
      <c r="A95" s="1"/>
      <c r="B95" s="1" t="s">
        <v>59</v>
      </c>
      <c r="C95" s="1" t="s">
        <v>27</v>
      </c>
      <c r="D95" s="1">
        <v>1</v>
      </c>
      <c r="E95" s="1">
        <v>40</v>
      </c>
      <c r="F95" s="1"/>
      <c r="G95" s="1">
        <v>1.5</v>
      </c>
      <c r="H95" s="1">
        <f>G95*E95*D95</f>
        <v>60</v>
      </c>
    </row>
    <row r="96" spans="1:11" x14ac:dyDescent="0.35">
      <c r="A96" s="1"/>
      <c r="B96" s="1"/>
      <c r="C96" s="1"/>
      <c r="D96" s="1"/>
      <c r="E96" s="33" t="s">
        <v>13</v>
      </c>
      <c r="F96" s="33"/>
      <c r="G96" s="33"/>
      <c r="H96" s="2">
        <f>SUM(H95)</f>
        <v>60</v>
      </c>
    </row>
  </sheetData>
  <mergeCells count="19">
    <mergeCell ref="E87:G87"/>
    <mergeCell ref="E90:G90"/>
    <mergeCell ref="E93:G93"/>
    <mergeCell ref="E96:G96"/>
    <mergeCell ref="E60:G60"/>
    <mergeCell ref="E65:G65"/>
    <mergeCell ref="E70:G70"/>
    <mergeCell ref="E77:G77"/>
    <mergeCell ref="E84:G84"/>
    <mergeCell ref="E63:G63"/>
    <mergeCell ref="E81:G81"/>
    <mergeCell ref="E18:G18"/>
    <mergeCell ref="E27:G27"/>
    <mergeCell ref="A1:H1"/>
    <mergeCell ref="E56:G56"/>
    <mergeCell ref="E10:G10"/>
    <mergeCell ref="E36:G36"/>
    <mergeCell ref="E45:G45"/>
    <mergeCell ref="E53:G53"/>
  </mergeCells>
  <pageMargins left="0.7" right="0.7" top="0.75" bottom="0.75" header="0.3" footer="0.3"/>
  <pageSetup paperSize="9" orientation="portrait" r:id="rId1"/>
  <headerFooter>
    <oddFooter>&amp;L&amp;1#&amp;"Calibri"&amp;10&amp;K000000Classification: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BOQ</vt:lpstr>
      <vt:lpst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Nilesh Maheta</dc:creator>
  <cp:lastModifiedBy>Narendra Rawal</cp:lastModifiedBy>
  <dcterms:created xsi:type="dcterms:W3CDTF">2022-12-05T09:44:51Z</dcterms:created>
  <dcterms:modified xsi:type="dcterms:W3CDTF">2023-09-11T10:19:36Z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1bba39d-4745-4e9d-97db-0c1927b54242_Enabled">
    <vt:lpwstr>true</vt:lpwstr>
  </property>
  <property fmtid="{D5CDD505-2E9C-101B-9397-08002B2CF9AE}" pid="3" name="MSIP_Label_71bba39d-4745-4e9d-97db-0c1927b54242_SetDate">
    <vt:lpwstr>2023-09-11T10:17:35Z</vt:lpwstr>
  </property>
  <property fmtid="{D5CDD505-2E9C-101B-9397-08002B2CF9AE}" pid="4" name="MSIP_Label_71bba39d-4745-4e9d-97db-0c1927b54242_Method">
    <vt:lpwstr>Privileged</vt:lpwstr>
  </property>
  <property fmtid="{D5CDD505-2E9C-101B-9397-08002B2CF9AE}" pid="5" name="MSIP_Label_71bba39d-4745-4e9d-97db-0c1927b54242_Name">
    <vt:lpwstr>Internal</vt:lpwstr>
  </property>
  <property fmtid="{D5CDD505-2E9C-101B-9397-08002B2CF9AE}" pid="6" name="MSIP_Label_71bba39d-4745-4e9d-97db-0c1927b54242_SiteId">
    <vt:lpwstr>05d75c05-fa1a-42e7-9cf1-eb416c396f2d</vt:lpwstr>
  </property>
  <property fmtid="{D5CDD505-2E9C-101B-9397-08002B2CF9AE}" pid="7" name="MSIP_Label_71bba39d-4745-4e9d-97db-0c1927b54242_ActionId">
    <vt:lpwstr>45ab3058-321b-4753-99c9-85389a97aa74</vt:lpwstr>
  </property>
  <property fmtid="{D5CDD505-2E9C-101B-9397-08002B2CF9AE}" pid="8" name="MSIP_Label_71bba39d-4745-4e9d-97db-0c1927b54242_ContentBits">
    <vt:lpwstr>2</vt:lpwstr>
  </property>
</Properties>
</file>